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'Tabelle1'!$AX$1:$BH$76</definedName>
  </definedNames>
  <calcPr fullCalcOnLoad="1"/>
</workbook>
</file>

<file path=xl/sharedStrings.xml><?xml version="1.0" encoding="utf-8"?>
<sst xmlns="http://schemas.openxmlformats.org/spreadsheetml/2006/main" count="1406" uniqueCount="144">
  <si>
    <t>No.</t>
  </si>
  <si>
    <t>Unit</t>
  </si>
  <si>
    <t>Quant.</t>
  </si>
  <si>
    <t>Unit Cost</t>
  </si>
  <si>
    <t>1</t>
  </si>
  <si>
    <t xml:space="preserve">Description </t>
  </si>
  <si>
    <t>2</t>
  </si>
  <si>
    <t>3</t>
  </si>
  <si>
    <t>4</t>
  </si>
  <si>
    <t>5</t>
  </si>
  <si>
    <t>m</t>
  </si>
  <si>
    <t>%</t>
  </si>
  <si>
    <t>LS</t>
  </si>
  <si>
    <t>m3/d</t>
  </si>
  <si>
    <t>m3</t>
  </si>
  <si>
    <t>EUR</t>
  </si>
  <si>
    <t>NZOIA Cluster Water Supply Project</t>
  </si>
  <si>
    <t>Exchange Rate: 1 EUR / Kshs ( July 2003)</t>
  </si>
  <si>
    <t>Present</t>
  </si>
  <si>
    <t>Condition</t>
  </si>
  <si>
    <t>Project Phase 1</t>
  </si>
  <si>
    <t>(01/07/2004 - 30/06/2007)</t>
  </si>
  <si>
    <t>Total</t>
  </si>
  <si>
    <t>Project Phase 2</t>
  </si>
  <si>
    <t>(01/07/2007 - 30/06/2010)</t>
  </si>
  <si>
    <t xml:space="preserve">Sub-Total 1: </t>
  </si>
  <si>
    <t>of</t>
  </si>
  <si>
    <t>Structures/</t>
  </si>
  <si>
    <t>Installations</t>
  </si>
  <si>
    <t xml:space="preserve">Raw Water Production  </t>
  </si>
  <si>
    <t xml:space="preserve">Water Treatment Plant  </t>
  </si>
  <si>
    <t xml:space="preserve">Sub-Total 2: </t>
  </si>
  <si>
    <t>Transmission and Pumping Main</t>
  </si>
  <si>
    <t>Reservoirs and Elevated Tanks</t>
  </si>
  <si>
    <t xml:space="preserve">Sub-Total 3: </t>
  </si>
  <si>
    <t xml:space="preserve">Sub-Total 4: </t>
  </si>
  <si>
    <t>Distribution Network</t>
  </si>
  <si>
    <t xml:space="preserve">Sub-Total 5: </t>
  </si>
  <si>
    <t>6</t>
  </si>
  <si>
    <t>Metering and Connections</t>
  </si>
  <si>
    <t xml:space="preserve">Sub-Total 6: </t>
  </si>
  <si>
    <t>7</t>
  </si>
  <si>
    <t xml:space="preserve">Sub-Total 7: </t>
  </si>
  <si>
    <t>8</t>
  </si>
  <si>
    <t xml:space="preserve">Sub-Total 8: </t>
  </si>
  <si>
    <t>Assessment</t>
  </si>
  <si>
    <t>Residual</t>
  </si>
  <si>
    <t>Value</t>
  </si>
  <si>
    <t>Extension of Intake Facilities</t>
  </si>
  <si>
    <t>Additional Storage Capacities</t>
  </si>
  <si>
    <t>New Distribution Lines (DN100-DN200)</t>
  </si>
  <si>
    <t>New Distribution Lines (DN50-DN80)</t>
  </si>
  <si>
    <t>New Service Lines (DN25-DN40)</t>
  </si>
  <si>
    <t>Installation of water meters at exisit. HCs</t>
  </si>
  <si>
    <t>Installation / construction of new HCs</t>
  </si>
  <si>
    <t>Purchase of water meters, valves &amp; fittings</t>
  </si>
  <si>
    <t>Refurbishment Storage Tanks &amp; Reservoirs</t>
  </si>
  <si>
    <t>Refurbishment of Offices, Lab. &amp; Workshops</t>
  </si>
  <si>
    <t>Purchase of bulk WMs, valves &amp; fittings</t>
  </si>
  <si>
    <t>Cars and Pick-ups</t>
  </si>
  <si>
    <t xml:space="preserve">Office , IT and Communication Equipment </t>
  </si>
  <si>
    <t>Motorbikes</t>
  </si>
  <si>
    <t>Miscellaneous</t>
  </si>
  <si>
    <t xml:space="preserve">Total 1 to 7: </t>
  </si>
  <si>
    <t xml:space="preserve">Total 1- 8: </t>
  </si>
  <si>
    <t>9</t>
  </si>
  <si>
    <t>9.1</t>
  </si>
  <si>
    <t>9.2</t>
  </si>
  <si>
    <t xml:space="preserve">Sub-Total 9: </t>
  </si>
  <si>
    <t>Grand Total 1 to 9: (EUR)</t>
  </si>
  <si>
    <t>Grand Total 1 to 9: (KShs)</t>
  </si>
  <si>
    <t>New Transmission Main (DN ...)</t>
  </si>
  <si>
    <t>nos.</t>
  </si>
  <si>
    <t>nos,</t>
  </si>
  <si>
    <t>Investment Costs Assessment - Project Phase 1 and 2</t>
  </si>
  <si>
    <t>Kitale</t>
  </si>
  <si>
    <t>Bungoma</t>
  </si>
  <si>
    <t>New Boreholes</t>
  </si>
  <si>
    <t>Webuye</t>
  </si>
  <si>
    <t>Kakamega</t>
  </si>
  <si>
    <t>Busia</t>
  </si>
  <si>
    <t>Nambale</t>
  </si>
  <si>
    <t>Malakisi</t>
  </si>
  <si>
    <t>Kimilili</t>
  </si>
  <si>
    <t>Butere</t>
  </si>
  <si>
    <t>Mumias</t>
  </si>
  <si>
    <t>Makutano</t>
  </si>
  <si>
    <t>Gand</t>
  </si>
  <si>
    <t>Phase 2</t>
  </si>
  <si>
    <t>Phase 1</t>
  </si>
  <si>
    <t>Exchange Rate: 1 EUR / Kshs ( 7/2003)</t>
  </si>
  <si>
    <t>Summary of Investment Costs - CLUSTER of 1st Priority (Kitale - Bungoma - Webuye)</t>
  </si>
  <si>
    <t>Summary of Investment Costs - CLUSTER of 2nd Priority (Kakamega - Busia - Nambale)</t>
  </si>
  <si>
    <t>Rehabilitation of Weir and Intake Structure</t>
  </si>
  <si>
    <t>New Raw Water Main (DN ...)</t>
  </si>
  <si>
    <t>Rehabilitation of existing Raw Water Main (DN ...)</t>
  </si>
  <si>
    <t>Refurbishment of existing Ground Reservoirs</t>
  </si>
  <si>
    <t>Refurbishment of existing Water Tanks</t>
  </si>
  <si>
    <t xml:space="preserve">Rehabilitation of existing Water Treatment Facilities </t>
  </si>
  <si>
    <t>Construction of Public Taps (PTs)</t>
  </si>
  <si>
    <t>Rehabilitation of existing Boreholes</t>
  </si>
  <si>
    <t>Replacement of exist. Distribution Lines (DN100-DN200)</t>
  </si>
  <si>
    <t>Replacement of exist. Distribution Lines (DN50-DN80)</t>
  </si>
  <si>
    <t>Replacement of exist. Service Lines (DN25-DN40)</t>
  </si>
  <si>
    <t>New Office, Workshop and Storage Facilities</t>
  </si>
  <si>
    <t xml:space="preserve">New Water Treatment Plant </t>
  </si>
  <si>
    <t>New Storage Capacities</t>
  </si>
  <si>
    <t>Status- Quo Analysis, DD and TDs  (WTPs, Network and HCs)</t>
  </si>
  <si>
    <t>Construction Supervision</t>
  </si>
  <si>
    <t>Physical and Price Contingencies</t>
  </si>
  <si>
    <t>Rehabilitation of Low &amp; High Lift Pumping Station</t>
  </si>
  <si>
    <t>New Low &amp; High Lift Pumping Facilities</t>
  </si>
  <si>
    <t>Rehabilitation of existing Transmission Main (DN ...)</t>
  </si>
  <si>
    <t>...</t>
  </si>
  <si>
    <t>Good</t>
  </si>
  <si>
    <t>Acceptable</t>
  </si>
  <si>
    <t>-</t>
  </si>
  <si>
    <t>Poor</t>
  </si>
  <si>
    <t>Acceptabel</t>
  </si>
  <si>
    <t>Summary of Investment Costs - Butere, Mumias and Kapengueria</t>
  </si>
  <si>
    <t>Summary of Investment Costs - Makutano, Malakisi and Kimilili</t>
  </si>
  <si>
    <t>Kapengueria</t>
  </si>
  <si>
    <t>9.3</t>
  </si>
  <si>
    <t>Contingencies and Consultancy Services</t>
  </si>
  <si>
    <t>Other Costs</t>
  </si>
  <si>
    <t>Service Contract Support</t>
  </si>
  <si>
    <t>Annex 3.1.1</t>
  </si>
  <si>
    <t>Annex 3.1.2</t>
  </si>
  <si>
    <t>Annex 3.1.3</t>
  </si>
  <si>
    <t>Annex 3.1.4</t>
  </si>
  <si>
    <t>Annex 3.1.5</t>
  </si>
  <si>
    <t>Annex 3.1.6</t>
  </si>
  <si>
    <t>Annex 3.1.7</t>
  </si>
  <si>
    <t>Annex 3.1.8</t>
  </si>
  <si>
    <t>Annex 3.1.9</t>
  </si>
  <si>
    <t>Annex 3.1.10</t>
  </si>
  <si>
    <t>Annex 3.1.11</t>
  </si>
  <si>
    <t>Annex 3..12</t>
  </si>
  <si>
    <t>Annex 3.2.1</t>
  </si>
  <si>
    <t>Annex 3.2.2</t>
  </si>
  <si>
    <t>Annex 3.2.3</t>
  </si>
  <si>
    <t>Annex 3.2.4</t>
  </si>
  <si>
    <t>Kapenguria</t>
  </si>
  <si>
    <t>Feasibility Study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</si>
</sst>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  <numFmt numFmtId="166" formatCode="#,##0.0"/>
    <numFmt numFmtId="167" formatCode="0.0000"/>
  </numFmts>
  <fonts count="1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4"/>
      <name val="Arial"/>
      <family val="2"/>
    </font>
    <font>
      <sz val="9"/>
      <color indexed="10"/>
      <name val="Arial"/>
      <family val="2"/>
    </font>
    <font>
      <b/>
      <sz val="10"/>
      <color indexed="14"/>
      <name val="Arial"/>
      <family val="2"/>
    </font>
    <font>
      <b/>
      <sz val="11"/>
      <color indexed="14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0" fillId="0" borderId="6" xfId="0" applyNumberForma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6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/>
    </xf>
    <xf numFmtId="3" fontId="4" fillId="2" borderId="18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49" fontId="2" fillId="2" borderId="20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/>
    </xf>
    <xf numFmtId="0" fontId="0" fillId="2" borderId="22" xfId="0" applyFill="1" applyBorder="1" applyAlignment="1">
      <alignment horizontal="center"/>
    </xf>
    <xf numFmtId="3" fontId="0" fillId="2" borderId="23" xfId="0" applyNumberFormat="1" applyFill="1" applyBorder="1" applyAlignment="1">
      <alignment horizontal="center"/>
    </xf>
    <xf numFmtId="0" fontId="0" fillId="2" borderId="22" xfId="0" applyFill="1" applyBorder="1" applyAlignment="1">
      <alignment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right"/>
    </xf>
    <xf numFmtId="0" fontId="0" fillId="0" borderId="24" xfId="0" applyBorder="1" applyAlignment="1">
      <alignment/>
    </xf>
    <xf numFmtId="49" fontId="2" fillId="0" borderId="16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2" borderId="27" xfId="0" applyFill="1" applyBorder="1" applyAlignment="1">
      <alignment/>
    </xf>
    <xf numFmtId="3" fontId="0" fillId="0" borderId="28" xfId="0" applyNumberFormat="1" applyFill="1" applyBorder="1" applyAlignment="1">
      <alignment horizontal="center"/>
    </xf>
    <xf numFmtId="0" fontId="0" fillId="2" borderId="18" xfId="0" applyFill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6" xfId="0" applyBorder="1" applyAlignment="1">
      <alignment horizontal="center"/>
    </xf>
    <xf numFmtId="3" fontId="0" fillId="2" borderId="27" xfId="0" applyNumberForma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49" fontId="2" fillId="0" borderId="30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0" fillId="0" borderId="12" xfId="0" applyNumberFormat="1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0" fillId="0" borderId="33" xfId="0" applyFont="1" applyFill="1" applyBorder="1" applyAlignment="1">
      <alignment/>
    </xf>
    <xf numFmtId="3" fontId="0" fillId="0" borderId="34" xfId="0" applyNumberFormat="1" applyFill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12" xfId="0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11" fillId="0" borderId="12" xfId="0" applyNumberFormat="1" applyFont="1" applyFill="1" applyBorder="1" applyAlignment="1">
      <alignment horizontal="center"/>
    </xf>
    <xf numFmtId="4" fontId="4" fillId="0" borderId="34" xfId="0" applyNumberFormat="1" applyFont="1" applyBorder="1" applyAlignment="1">
      <alignment horizontal="center"/>
    </xf>
    <xf numFmtId="4" fontId="4" fillId="0" borderId="35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2" borderId="22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23" xfId="0" applyFont="1" applyBorder="1" applyAlignment="1">
      <alignment horizontal="center"/>
    </xf>
    <xf numFmtId="3" fontId="12" fillId="0" borderId="23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/>
    </xf>
    <xf numFmtId="3" fontId="11" fillId="0" borderId="23" xfId="0" applyNumberFormat="1" applyFont="1" applyFill="1" applyBorder="1" applyAlignment="1">
      <alignment horizontal="center"/>
    </xf>
    <xf numFmtId="49" fontId="11" fillId="0" borderId="37" xfId="0" applyNumberFormat="1" applyFont="1" applyBorder="1" applyAlignment="1">
      <alignment horizontal="center"/>
    </xf>
    <xf numFmtId="3" fontId="11" fillId="0" borderId="38" xfId="0" applyNumberFormat="1" applyFont="1" applyFill="1" applyBorder="1" applyAlignment="1">
      <alignment horizontal="center"/>
    </xf>
    <xf numFmtId="0" fontId="11" fillId="0" borderId="38" xfId="0" applyFont="1" applyBorder="1" applyAlignment="1">
      <alignment horizontal="center"/>
    </xf>
    <xf numFmtId="3" fontId="13" fillId="0" borderId="38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3" fontId="3" fillId="0" borderId="4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" fontId="0" fillId="0" borderId="4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3" fontId="12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6" fillId="0" borderId="45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2" fillId="0" borderId="0" xfId="0" applyFont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3" fontId="14" fillId="0" borderId="19" xfId="0" applyNumberFormat="1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2" fontId="6" fillId="0" borderId="48" xfId="0" applyNumberFormat="1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0" fillId="0" borderId="48" xfId="0" applyNumberFormat="1" applyFont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49" xfId="0" applyFill="1" applyBorder="1" applyAlignment="1">
      <alignment/>
    </xf>
    <xf numFmtId="3" fontId="9" fillId="0" borderId="50" xfId="0" applyNumberFormat="1" applyFont="1" applyBorder="1" applyAlignment="1">
      <alignment horizontal="center"/>
    </xf>
    <xf numFmtId="0" fontId="0" fillId="0" borderId="32" xfId="0" applyFont="1" applyFill="1" applyBorder="1" applyAlignment="1">
      <alignment/>
    </xf>
    <xf numFmtId="0" fontId="2" fillId="2" borderId="36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49" fontId="2" fillId="0" borderId="7" xfId="0" applyNumberFormat="1" applyFont="1" applyBorder="1" applyAlignment="1">
      <alignment horizontal="center"/>
    </xf>
    <xf numFmtId="0" fontId="2" fillId="0" borderId="51" xfId="0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32" xfId="0" applyFont="1" applyFill="1" applyBorder="1" applyAlignment="1">
      <alignment/>
    </xf>
    <xf numFmtId="0" fontId="0" fillId="2" borderId="23" xfId="0" applyFill="1" applyBorder="1" applyAlignment="1">
      <alignment horizontal="center"/>
    </xf>
    <xf numFmtId="0" fontId="2" fillId="2" borderId="52" xfId="0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0" fillId="2" borderId="18" xfId="0" applyNumberFormat="1" applyFont="1" applyFill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3" fontId="0" fillId="2" borderId="22" xfId="0" applyNumberFormat="1" applyFont="1" applyFill="1" applyBorder="1" applyAlignment="1">
      <alignment horizontal="center"/>
    </xf>
    <xf numFmtId="3" fontId="14" fillId="0" borderId="34" xfId="0" applyNumberFormat="1" applyFont="1" applyBorder="1" applyAlignment="1">
      <alignment horizontal="center"/>
    </xf>
    <xf numFmtId="3" fontId="14" fillId="0" borderId="24" xfId="0" applyNumberFormat="1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0" fontId="10" fillId="0" borderId="53" xfId="0" applyFont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3" fontId="15" fillId="0" borderId="38" xfId="0" applyNumberFormat="1" applyFont="1" applyBorder="1" applyAlignment="1">
      <alignment horizontal="center"/>
    </xf>
    <xf numFmtId="3" fontId="10" fillId="0" borderId="50" xfId="0" applyNumberFormat="1" applyFont="1" applyBorder="1" applyAlignment="1">
      <alignment horizontal="center"/>
    </xf>
    <xf numFmtId="3" fontId="10" fillId="0" borderId="38" xfId="0" applyNumberFormat="1" applyFont="1" applyBorder="1" applyAlignment="1">
      <alignment/>
    </xf>
    <xf numFmtId="3" fontId="10" fillId="0" borderId="38" xfId="0" applyNumberFormat="1" applyFont="1" applyFill="1" applyBorder="1" applyAlignment="1">
      <alignment horizontal="center"/>
    </xf>
    <xf numFmtId="0" fontId="10" fillId="0" borderId="54" xfId="0" applyFont="1" applyFill="1" applyBorder="1" applyAlignment="1">
      <alignment/>
    </xf>
    <xf numFmtId="3" fontId="16" fillId="0" borderId="12" xfId="0" applyNumberFormat="1" applyFont="1" applyBorder="1" applyAlignment="1">
      <alignment horizontal="center"/>
    </xf>
    <xf numFmtId="0" fontId="14" fillId="2" borderId="22" xfId="0" applyFont="1" applyFill="1" applyBorder="1" applyAlignment="1">
      <alignment/>
    </xf>
    <xf numFmtId="3" fontId="17" fillId="0" borderId="12" xfId="0" applyNumberFormat="1" applyFont="1" applyBorder="1" applyAlignment="1">
      <alignment horizontal="center"/>
    </xf>
    <xf numFmtId="3" fontId="16" fillId="0" borderId="9" xfId="0" applyNumberFormat="1" applyFont="1" applyBorder="1" applyAlignment="1">
      <alignment horizontal="center"/>
    </xf>
    <xf numFmtId="3" fontId="17" fillId="0" borderId="45" xfId="0" applyNumberFormat="1" applyFont="1" applyBorder="1" applyAlignment="1">
      <alignment horizontal="center"/>
    </xf>
    <xf numFmtId="3" fontId="14" fillId="2" borderId="19" xfId="0" applyNumberFormat="1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horizontal="center"/>
    </xf>
    <xf numFmtId="0" fontId="2" fillId="4" borderId="32" xfId="0" applyFont="1" applyFill="1" applyBorder="1" applyAlignment="1">
      <alignment/>
    </xf>
    <xf numFmtId="0" fontId="4" fillId="3" borderId="28" xfId="0" applyFont="1" applyFill="1" applyBorder="1" applyAlignment="1">
      <alignment horizontal="center"/>
    </xf>
    <xf numFmtId="0" fontId="9" fillId="0" borderId="53" xfId="0" applyFont="1" applyFill="1" applyBorder="1" applyAlignment="1">
      <alignment/>
    </xf>
    <xf numFmtId="0" fontId="9" fillId="0" borderId="0" xfId="0" applyFont="1" applyAlignment="1">
      <alignment/>
    </xf>
    <xf numFmtId="49" fontId="9" fillId="0" borderId="37" xfId="0" applyNumberFormat="1" applyFont="1" applyBorder="1" applyAlignment="1">
      <alignment horizontal="center"/>
    </xf>
    <xf numFmtId="3" fontId="10" fillId="0" borderId="19" xfId="0" applyNumberFormat="1" applyFont="1" applyFill="1" applyBorder="1" applyAlignment="1">
      <alignment horizontal="center"/>
    </xf>
    <xf numFmtId="3" fontId="10" fillId="0" borderId="28" xfId="0" applyNumberFormat="1" applyFont="1" applyFill="1" applyBorder="1" applyAlignment="1">
      <alignment horizontal="center"/>
    </xf>
    <xf numFmtId="3" fontId="18" fillId="0" borderId="28" xfId="0" applyNumberFormat="1" applyFont="1" applyFill="1" applyBorder="1" applyAlignment="1">
      <alignment horizontal="center"/>
    </xf>
    <xf numFmtId="3" fontId="18" fillId="0" borderId="19" xfId="0" applyNumberFormat="1" applyFont="1" applyFill="1" applyBorder="1" applyAlignment="1">
      <alignment horizontal="center"/>
    </xf>
    <xf numFmtId="3" fontId="10" fillId="0" borderId="43" xfId="0" applyNumberFormat="1" applyFont="1" applyBorder="1" applyAlignment="1">
      <alignment horizontal="center"/>
    </xf>
    <xf numFmtId="3" fontId="18" fillId="0" borderId="43" xfId="0" applyNumberFormat="1" applyFont="1" applyBorder="1" applyAlignment="1">
      <alignment horizontal="center"/>
    </xf>
    <xf numFmtId="3" fontId="10" fillId="2" borderId="27" xfId="0" applyNumberFormat="1" applyFont="1" applyFill="1" applyBorder="1" applyAlignment="1">
      <alignment horizontal="center"/>
    </xf>
    <xf numFmtId="0" fontId="10" fillId="2" borderId="23" xfId="0" applyFont="1" applyFill="1" applyBorder="1" applyAlignment="1">
      <alignment/>
    </xf>
    <xf numFmtId="0" fontId="18" fillId="2" borderId="23" xfId="0" applyFont="1" applyFill="1" applyBorder="1" applyAlignment="1">
      <alignment/>
    </xf>
    <xf numFmtId="3" fontId="10" fillId="2" borderId="23" xfId="0" applyNumberFormat="1" applyFont="1" applyFill="1" applyBorder="1" applyAlignment="1">
      <alignment horizontal="center"/>
    </xf>
    <xf numFmtId="0" fontId="18" fillId="2" borderId="49" xfId="0" applyFont="1" applyFill="1" applyBorder="1" applyAlignment="1">
      <alignment/>
    </xf>
    <xf numFmtId="3" fontId="10" fillId="0" borderId="31" xfId="0" applyNumberFormat="1" applyFont="1" applyBorder="1" applyAlignment="1">
      <alignment horizontal="center"/>
    </xf>
    <xf numFmtId="3" fontId="18" fillId="0" borderId="31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15" fillId="2" borderId="27" xfId="0" applyNumberFormat="1" applyFont="1" applyFill="1" applyBorder="1" applyAlignment="1">
      <alignment horizontal="center"/>
    </xf>
    <xf numFmtId="3" fontId="15" fillId="2" borderId="23" xfId="0" applyNumberFormat="1" applyFont="1" applyFill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3" fontId="18" fillId="0" borderId="22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2" fillId="0" borderId="17" xfId="0" applyFont="1" applyFill="1" applyBorder="1" applyAlignment="1">
      <alignment/>
    </xf>
    <xf numFmtId="4" fontId="0" fillId="0" borderId="47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3" fontId="14" fillId="0" borderId="34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3" fontId="0" fillId="0" borderId="4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H945"/>
  <sheetViews>
    <sheetView tabSelected="1" zoomScale="75" zoomScaleNormal="75" workbookViewId="0" topLeftCell="AR1">
      <selection activeCell="AW10" sqref="AW10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45.7109375" style="0" customWidth="1"/>
    <col min="4" max="4" width="10.7109375" style="0" customWidth="1"/>
    <col min="5" max="5" width="12.7109375" style="0" customWidth="1"/>
    <col min="6" max="6" width="6.7109375" style="0" customWidth="1"/>
    <col min="7" max="7" width="7.7109375" style="0" customWidth="1"/>
    <col min="8" max="8" width="9.7109375" style="0" customWidth="1"/>
    <col min="9" max="9" width="12.7109375" style="0" customWidth="1"/>
    <col min="10" max="10" width="7.7109375" style="0" customWidth="1"/>
    <col min="11" max="11" width="9.7109375" style="0" customWidth="1"/>
    <col min="12" max="12" width="12.7109375" style="0" customWidth="1"/>
    <col min="13" max="14" width="5.7109375" style="0" customWidth="1"/>
    <col min="15" max="15" width="40.7109375" style="0" customWidth="1"/>
    <col min="16" max="18" width="10.7109375" style="0" customWidth="1"/>
    <col min="19" max="19" width="12.7109375" style="0" customWidth="1"/>
    <col min="20" max="22" width="10.7109375" style="0" customWidth="1"/>
    <col min="23" max="23" width="12.7109375" style="0" customWidth="1"/>
    <col min="24" max="24" width="14.7109375" style="0" customWidth="1"/>
    <col min="25" max="25" width="3.7109375" style="0" customWidth="1"/>
    <col min="26" max="26" width="5.7109375" style="0" customWidth="1"/>
    <col min="27" max="27" width="40.7109375" style="0" customWidth="1"/>
    <col min="28" max="30" width="10.7109375" style="0" customWidth="1"/>
    <col min="31" max="31" width="12.7109375" style="0" customWidth="1"/>
    <col min="32" max="34" width="10.7109375" style="0" customWidth="1"/>
    <col min="35" max="35" width="12.7109375" style="0" customWidth="1"/>
    <col min="36" max="36" width="14.7109375" style="0" customWidth="1"/>
    <col min="37" max="37" width="6.7109375" style="0" customWidth="1"/>
    <col min="38" max="38" width="5.7109375" style="0" customWidth="1"/>
    <col min="39" max="39" width="35.7109375" style="0" customWidth="1"/>
    <col min="43" max="43" width="14.7109375" style="0" customWidth="1"/>
    <col min="47" max="48" width="14.7109375" style="0" customWidth="1"/>
    <col min="49" max="50" width="5.7109375" style="0" customWidth="1"/>
    <col min="51" max="51" width="35.7109375" style="0" customWidth="1"/>
    <col min="55" max="55" width="14.7109375" style="0" customWidth="1"/>
    <col min="59" max="60" width="14.7109375" style="0" customWidth="1"/>
  </cols>
  <sheetData>
    <row r="1" spans="2:60" ht="19.5" customHeight="1">
      <c r="B1" s="20" t="s">
        <v>16</v>
      </c>
      <c r="G1" s="23" t="s">
        <v>75</v>
      </c>
      <c r="L1" s="133" t="s">
        <v>126</v>
      </c>
      <c r="N1" s="20" t="s">
        <v>16</v>
      </c>
      <c r="P1" s="23"/>
      <c r="X1" s="133" t="s">
        <v>138</v>
      </c>
      <c r="Z1" s="20" t="s">
        <v>16</v>
      </c>
      <c r="AB1" s="23"/>
      <c r="AJ1" s="133" t="s">
        <v>139</v>
      </c>
      <c r="AL1" s="20" t="s">
        <v>16</v>
      </c>
      <c r="AN1" s="23"/>
      <c r="AV1" s="133" t="s">
        <v>140</v>
      </c>
      <c r="AX1" s="20" t="s">
        <v>16</v>
      </c>
      <c r="AZ1" s="23"/>
      <c r="BH1" s="133" t="s">
        <v>141</v>
      </c>
    </row>
    <row r="2" spans="2:50" ht="15" customHeight="1">
      <c r="B2" s="21" t="s">
        <v>143</v>
      </c>
      <c r="N2" s="21" t="s">
        <v>143</v>
      </c>
      <c r="Z2" s="21" t="s">
        <v>143</v>
      </c>
      <c r="AL2" s="21" t="s">
        <v>143</v>
      </c>
      <c r="AX2" s="21" t="s">
        <v>143</v>
      </c>
    </row>
    <row r="3" ht="15" customHeight="1"/>
    <row r="4" spans="2:60" ht="15" customHeight="1">
      <c r="B4" s="1" t="s">
        <v>74</v>
      </c>
      <c r="F4" s="14"/>
      <c r="G4" s="35"/>
      <c r="H4" s="33"/>
      <c r="I4" s="34" t="s">
        <v>17</v>
      </c>
      <c r="J4" s="141">
        <v>82</v>
      </c>
      <c r="N4" s="1" t="s">
        <v>91</v>
      </c>
      <c r="P4" s="3"/>
      <c r="Q4" s="144"/>
      <c r="R4" s="144"/>
      <c r="S4" s="145"/>
      <c r="T4" s="146"/>
      <c r="U4" s="14"/>
      <c r="V4" s="35"/>
      <c r="W4" s="34" t="s">
        <v>90</v>
      </c>
      <c r="X4" s="147">
        <v>82</v>
      </c>
      <c r="Z4" s="1" t="s">
        <v>92</v>
      </c>
      <c r="AB4" s="3"/>
      <c r="AC4" s="144"/>
      <c r="AD4" s="144"/>
      <c r="AE4" s="145"/>
      <c r="AF4" s="146"/>
      <c r="AG4" s="14"/>
      <c r="AH4" s="35"/>
      <c r="AI4" s="34" t="s">
        <v>90</v>
      </c>
      <c r="AJ4" s="147">
        <v>82</v>
      </c>
      <c r="AL4" s="1" t="s">
        <v>119</v>
      </c>
      <c r="AN4" s="3"/>
      <c r="AO4" s="144"/>
      <c r="AP4" s="144"/>
      <c r="AQ4" s="145"/>
      <c r="AR4" s="146"/>
      <c r="AS4" s="14"/>
      <c r="AT4" s="35"/>
      <c r="AU4" s="34" t="s">
        <v>90</v>
      </c>
      <c r="AV4" s="147">
        <v>82</v>
      </c>
      <c r="AX4" s="1" t="s">
        <v>120</v>
      </c>
      <c r="AZ4" s="3"/>
      <c r="BA4" s="144"/>
      <c r="BB4" s="144"/>
      <c r="BC4" s="145"/>
      <c r="BD4" s="146"/>
      <c r="BE4" s="14"/>
      <c r="BF4" s="35"/>
      <c r="BG4" s="34" t="s">
        <v>90</v>
      </c>
      <c r="BH4" s="147">
        <v>82</v>
      </c>
    </row>
    <row r="5" ht="15" customHeight="1" thickBot="1"/>
    <row r="6" spans="2:60" ht="15" customHeight="1">
      <c r="B6" s="9" t="s">
        <v>0</v>
      </c>
      <c r="C6" s="10" t="s">
        <v>5</v>
      </c>
      <c r="D6" s="69" t="s">
        <v>18</v>
      </c>
      <c r="E6" s="69" t="s">
        <v>45</v>
      </c>
      <c r="F6" s="40" t="s">
        <v>1</v>
      </c>
      <c r="G6" s="40"/>
      <c r="H6" s="11" t="s">
        <v>20</v>
      </c>
      <c r="I6" s="11"/>
      <c r="J6" s="40"/>
      <c r="K6" s="11" t="s">
        <v>23</v>
      </c>
      <c r="L6" s="42"/>
      <c r="N6" s="9" t="s">
        <v>0</v>
      </c>
      <c r="O6" s="10" t="s">
        <v>5</v>
      </c>
      <c r="P6" s="40"/>
      <c r="Q6" s="11" t="s">
        <v>20</v>
      </c>
      <c r="R6" s="11"/>
      <c r="S6" s="11"/>
      <c r="T6" s="40"/>
      <c r="U6" s="11" t="s">
        <v>23</v>
      </c>
      <c r="V6" s="11"/>
      <c r="W6" s="11"/>
      <c r="X6" s="112" t="s">
        <v>87</v>
      </c>
      <c r="Z6" s="9" t="s">
        <v>0</v>
      </c>
      <c r="AA6" s="10" t="s">
        <v>5</v>
      </c>
      <c r="AB6" s="40"/>
      <c r="AC6" s="11" t="s">
        <v>20</v>
      </c>
      <c r="AD6" s="11"/>
      <c r="AE6" s="11"/>
      <c r="AF6" s="40"/>
      <c r="AG6" s="11" t="s">
        <v>23</v>
      </c>
      <c r="AH6" s="11"/>
      <c r="AI6" s="11"/>
      <c r="AJ6" s="112" t="s">
        <v>87</v>
      </c>
      <c r="AL6" s="9" t="s">
        <v>0</v>
      </c>
      <c r="AM6" s="10" t="s">
        <v>5</v>
      </c>
      <c r="AN6" s="40"/>
      <c r="AO6" s="11" t="s">
        <v>20</v>
      </c>
      <c r="AP6" s="11"/>
      <c r="AQ6" s="11"/>
      <c r="AR6" s="40"/>
      <c r="AS6" s="11" t="s">
        <v>23</v>
      </c>
      <c r="AT6" s="11"/>
      <c r="AU6" s="11"/>
      <c r="AV6" s="112" t="s">
        <v>87</v>
      </c>
      <c r="AX6" s="9" t="s">
        <v>0</v>
      </c>
      <c r="AY6" s="10" t="s">
        <v>5</v>
      </c>
      <c r="AZ6" s="40"/>
      <c r="BA6" s="11" t="s">
        <v>20</v>
      </c>
      <c r="BB6" s="11"/>
      <c r="BC6" s="11"/>
      <c r="BD6" s="40"/>
      <c r="BE6" s="11" t="s">
        <v>23</v>
      </c>
      <c r="BF6" s="11"/>
      <c r="BG6" s="11"/>
      <c r="BH6" s="112" t="s">
        <v>87</v>
      </c>
    </row>
    <row r="7" spans="2:60" ht="15" customHeight="1" thickBot="1">
      <c r="B7" s="37"/>
      <c r="C7" s="38"/>
      <c r="D7" s="53" t="s">
        <v>19</v>
      </c>
      <c r="E7" s="53" t="s">
        <v>26</v>
      </c>
      <c r="F7" s="41"/>
      <c r="G7" s="43"/>
      <c r="H7" s="46" t="s">
        <v>21</v>
      </c>
      <c r="I7" s="44"/>
      <c r="J7" s="43"/>
      <c r="K7" s="46" t="s">
        <v>24</v>
      </c>
      <c r="L7" s="45"/>
      <c r="N7" s="37"/>
      <c r="O7" s="38"/>
      <c r="P7" s="43"/>
      <c r="Q7" s="46" t="s">
        <v>21</v>
      </c>
      <c r="R7" s="46"/>
      <c r="S7" s="44"/>
      <c r="T7" s="43"/>
      <c r="U7" s="46" t="s">
        <v>24</v>
      </c>
      <c r="V7" s="46"/>
      <c r="W7" s="46"/>
      <c r="X7" s="39" t="s">
        <v>22</v>
      </c>
      <c r="Z7" s="37"/>
      <c r="AA7" s="38"/>
      <c r="AB7" s="43"/>
      <c r="AC7" s="46" t="s">
        <v>21</v>
      </c>
      <c r="AD7" s="46"/>
      <c r="AE7" s="44"/>
      <c r="AF7" s="43"/>
      <c r="AG7" s="46" t="s">
        <v>24</v>
      </c>
      <c r="AH7" s="46"/>
      <c r="AI7" s="46"/>
      <c r="AJ7" s="39" t="s">
        <v>22</v>
      </c>
      <c r="AL7" s="37"/>
      <c r="AM7" s="38"/>
      <c r="AN7" s="43"/>
      <c r="AO7" s="46" t="s">
        <v>21</v>
      </c>
      <c r="AP7" s="46"/>
      <c r="AQ7" s="44"/>
      <c r="AR7" s="43"/>
      <c r="AS7" s="46" t="s">
        <v>24</v>
      </c>
      <c r="AT7" s="46"/>
      <c r="AU7" s="46"/>
      <c r="AV7" s="39" t="s">
        <v>22</v>
      </c>
      <c r="AX7" s="37"/>
      <c r="AY7" s="38"/>
      <c r="AZ7" s="43"/>
      <c r="BA7" s="46" t="s">
        <v>21</v>
      </c>
      <c r="BB7" s="46"/>
      <c r="BC7" s="44"/>
      <c r="BD7" s="43"/>
      <c r="BE7" s="46" t="s">
        <v>24</v>
      </c>
      <c r="BF7" s="46"/>
      <c r="BG7" s="46"/>
      <c r="BH7" s="39" t="s">
        <v>22</v>
      </c>
    </row>
    <row r="8" spans="2:60" ht="15" customHeight="1">
      <c r="B8" s="37"/>
      <c r="C8" s="38"/>
      <c r="D8" s="53" t="s">
        <v>26</v>
      </c>
      <c r="E8" s="53" t="s">
        <v>46</v>
      </c>
      <c r="F8" s="39"/>
      <c r="G8" s="48" t="s">
        <v>2</v>
      </c>
      <c r="H8" s="49" t="s">
        <v>3</v>
      </c>
      <c r="I8" s="48" t="s">
        <v>22</v>
      </c>
      <c r="J8" s="53" t="s">
        <v>2</v>
      </c>
      <c r="K8" s="49" t="s">
        <v>3</v>
      </c>
      <c r="L8" s="54" t="s">
        <v>22</v>
      </c>
      <c r="N8" s="37"/>
      <c r="O8" s="38"/>
      <c r="P8" s="142" t="s">
        <v>75</v>
      </c>
      <c r="Q8" s="49" t="s">
        <v>76</v>
      </c>
      <c r="R8" s="48" t="s">
        <v>78</v>
      </c>
      <c r="S8" s="142" t="s">
        <v>22</v>
      </c>
      <c r="T8" s="53" t="s">
        <v>75</v>
      </c>
      <c r="U8" s="49" t="s">
        <v>76</v>
      </c>
      <c r="V8" s="54" t="s">
        <v>78</v>
      </c>
      <c r="W8" s="48" t="s">
        <v>22</v>
      </c>
      <c r="X8" s="49"/>
      <c r="Z8" s="37"/>
      <c r="AA8" s="38"/>
      <c r="AB8" s="142" t="s">
        <v>79</v>
      </c>
      <c r="AC8" s="49" t="s">
        <v>80</v>
      </c>
      <c r="AD8" s="48" t="s">
        <v>81</v>
      </c>
      <c r="AE8" s="142" t="s">
        <v>22</v>
      </c>
      <c r="AF8" s="53" t="s">
        <v>79</v>
      </c>
      <c r="AG8" s="49" t="s">
        <v>80</v>
      </c>
      <c r="AH8" s="54" t="s">
        <v>81</v>
      </c>
      <c r="AI8" s="48" t="s">
        <v>22</v>
      </c>
      <c r="AJ8" s="49"/>
      <c r="AL8" s="37"/>
      <c r="AM8" s="38"/>
      <c r="AN8" s="142" t="s">
        <v>84</v>
      </c>
      <c r="AO8" s="49" t="s">
        <v>85</v>
      </c>
      <c r="AP8" s="48" t="s">
        <v>121</v>
      </c>
      <c r="AQ8" s="142" t="s">
        <v>22</v>
      </c>
      <c r="AR8" s="142" t="s">
        <v>84</v>
      </c>
      <c r="AS8" s="49" t="s">
        <v>85</v>
      </c>
      <c r="AT8" s="48" t="s">
        <v>121</v>
      </c>
      <c r="AU8" s="48" t="s">
        <v>22</v>
      </c>
      <c r="AV8" s="49"/>
      <c r="AX8" s="37"/>
      <c r="AY8" s="38"/>
      <c r="AZ8" s="142" t="s">
        <v>86</v>
      </c>
      <c r="BA8" s="49" t="s">
        <v>82</v>
      </c>
      <c r="BB8" s="48" t="s">
        <v>83</v>
      </c>
      <c r="BC8" s="142" t="s">
        <v>22</v>
      </c>
      <c r="BD8" s="142" t="s">
        <v>86</v>
      </c>
      <c r="BE8" s="49" t="s">
        <v>82</v>
      </c>
      <c r="BF8" s="48" t="s">
        <v>83</v>
      </c>
      <c r="BG8" s="48" t="s">
        <v>22</v>
      </c>
      <c r="BH8" s="49"/>
    </row>
    <row r="9" spans="2:60" ht="15" customHeight="1">
      <c r="B9" s="2"/>
      <c r="C9" s="6"/>
      <c r="D9" s="53" t="s">
        <v>27</v>
      </c>
      <c r="E9" s="53" t="s">
        <v>47</v>
      </c>
      <c r="F9" s="16"/>
      <c r="G9" s="3"/>
      <c r="H9" s="16"/>
      <c r="I9" s="3"/>
      <c r="J9" s="2"/>
      <c r="K9" s="16"/>
      <c r="L9" s="55"/>
      <c r="N9" s="2"/>
      <c r="O9" s="6"/>
      <c r="P9" s="16"/>
      <c r="Q9" s="16"/>
      <c r="R9" s="3"/>
      <c r="S9" s="109" t="s">
        <v>89</v>
      </c>
      <c r="T9" s="2"/>
      <c r="U9" s="16"/>
      <c r="V9" s="55"/>
      <c r="W9" s="143" t="s">
        <v>88</v>
      </c>
      <c r="X9" s="16"/>
      <c r="Z9" s="2"/>
      <c r="AA9" s="6"/>
      <c r="AB9" s="16"/>
      <c r="AC9" s="16"/>
      <c r="AD9" s="3"/>
      <c r="AE9" s="109" t="s">
        <v>89</v>
      </c>
      <c r="AF9" s="2"/>
      <c r="AG9" s="16"/>
      <c r="AH9" s="55"/>
      <c r="AI9" s="143" t="s">
        <v>88</v>
      </c>
      <c r="AJ9" s="16"/>
      <c r="AL9" s="2"/>
      <c r="AM9" s="6"/>
      <c r="AN9" s="16"/>
      <c r="AO9" s="16"/>
      <c r="AP9" s="3"/>
      <c r="AQ9" s="109" t="s">
        <v>89</v>
      </c>
      <c r="AR9" s="2"/>
      <c r="AS9" s="16"/>
      <c r="AT9" s="55"/>
      <c r="AU9" s="143" t="s">
        <v>88</v>
      </c>
      <c r="AV9" s="16"/>
      <c r="AX9" s="2"/>
      <c r="AY9" s="6"/>
      <c r="AZ9" s="16"/>
      <c r="BA9" s="16"/>
      <c r="BB9" s="3"/>
      <c r="BC9" s="109" t="s">
        <v>89</v>
      </c>
      <c r="BD9" s="2"/>
      <c r="BE9" s="16"/>
      <c r="BF9" s="55"/>
      <c r="BG9" s="143" t="s">
        <v>88</v>
      </c>
      <c r="BH9" s="16"/>
    </row>
    <row r="10" spans="2:60" ht="15" customHeight="1" thickBot="1">
      <c r="B10" s="4"/>
      <c r="C10" s="7"/>
      <c r="D10" s="70" t="s">
        <v>28</v>
      </c>
      <c r="E10" s="53" t="s">
        <v>15</v>
      </c>
      <c r="F10" s="18"/>
      <c r="G10" s="5"/>
      <c r="H10" s="17" t="s">
        <v>15</v>
      </c>
      <c r="I10" s="12" t="s">
        <v>15</v>
      </c>
      <c r="J10" s="4"/>
      <c r="K10" s="17" t="s">
        <v>15</v>
      </c>
      <c r="L10" s="56" t="s">
        <v>15</v>
      </c>
      <c r="N10" s="4"/>
      <c r="O10" s="7"/>
      <c r="P10" s="49" t="s">
        <v>15</v>
      </c>
      <c r="Q10" s="49" t="s">
        <v>15</v>
      </c>
      <c r="R10" s="48" t="s">
        <v>15</v>
      </c>
      <c r="S10" s="49" t="s">
        <v>15</v>
      </c>
      <c r="T10" s="53" t="s">
        <v>15</v>
      </c>
      <c r="U10" s="49" t="s">
        <v>15</v>
      </c>
      <c r="V10" s="54" t="s">
        <v>15</v>
      </c>
      <c r="W10" s="48" t="s">
        <v>15</v>
      </c>
      <c r="X10" s="49" t="s">
        <v>15</v>
      </c>
      <c r="Z10" s="4"/>
      <c r="AA10" s="7"/>
      <c r="AB10" s="49" t="s">
        <v>15</v>
      </c>
      <c r="AC10" s="49" t="s">
        <v>15</v>
      </c>
      <c r="AD10" s="48" t="s">
        <v>15</v>
      </c>
      <c r="AE10" s="49" t="s">
        <v>15</v>
      </c>
      <c r="AF10" s="53" t="s">
        <v>15</v>
      </c>
      <c r="AG10" s="49" t="s">
        <v>15</v>
      </c>
      <c r="AH10" s="54" t="s">
        <v>15</v>
      </c>
      <c r="AI10" s="48" t="s">
        <v>15</v>
      </c>
      <c r="AJ10" s="49" t="s">
        <v>15</v>
      </c>
      <c r="AL10" s="4"/>
      <c r="AM10" s="7"/>
      <c r="AN10" s="49" t="s">
        <v>15</v>
      </c>
      <c r="AO10" s="49" t="s">
        <v>15</v>
      </c>
      <c r="AP10" s="48" t="s">
        <v>15</v>
      </c>
      <c r="AQ10" s="49" t="s">
        <v>15</v>
      </c>
      <c r="AR10" s="53" t="s">
        <v>15</v>
      </c>
      <c r="AS10" s="49" t="s">
        <v>15</v>
      </c>
      <c r="AT10" s="54" t="s">
        <v>15</v>
      </c>
      <c r="AU10" s="48" t="s">
        <v>15</v>
      </c>
      <c r="AV10" s="49" t="s">
        <v>15</v>
      </c>
      <c r="AX10" s="4"/>
      <c r="AY10" s="7"/>
      <c r="AZ10" s="49" t="s">
        <v>15</v>
      </c>
      <c r="BA10" s="49" t="s">
        <v>15</v>
      </c>
      <c r="BB10" s="48" t="s">
        <v>15</v>
      </c>
      <c r="BC10" s="49" t="s">
        <v>15</v>
      </c>
      <c r="BD10" s="53" t="s">
        <v>15</v>
      </c>
      <c r="BE10" s="49" t="s">
        <v>15</v>
      </c>
      <c r="BF10" s="54" t="s">
        <v>15</v>
      </c>
      <c r="BG10" s="48" t="s">
        <v>15</v>
      </c>
      <c r="BH10" s="49" t="s">
        <v>15</v>
      </c>
    </row>
    <row r="11" spans="2:60" ht="15" customHeight="1">
      <c r="B11" s="28" t="s">
        <v>4</v>
      </c>
      <c r="C11" s="29" t="s">
        <v>29</v>
      </c>
      <c r="D11" s="99"/>
      <c r="E11" s="30"/>
      <c r="F11" s="100"/>
      <c r="G11" s="31"/>
      <c r="H11" s="32"/>
      <c r="I11" s="50"/>
      <c r="J11" s="57"/>
      <c r="K11" s="32"/>
      <c r="L11" s="32"/>
      <c r="N11" s="28" t="s">
        <v>4</v>
      </c>
      <c r="O11" s="29" t="str">
        <f>($C11)</f>
        <v>Raw Water Production  </v>
      </c>
      <c r="P11" s="57"/>
      <c r="Q11" s="148"/>
      <c r="R11" s="148"/>
      <c r="S11" s="148"/>
      <c r="T11" s="31"/>
      <c r="U11" s="148"/>
      <c r="V11" s="148"/>
      <c r="W11" s="148"/>
      <c r="X11" s="149"/>
      <c r="Z11" s="28" t="s">
        <v>4</v>
      </c>
      <c r="AA11" s="29" t="str">
        <f>($C11)</f>
        <v>Raw Water Production  </v>
      </c>
      <c r="AB11" s="57"/>
      <c r="AC11" s="148"/>
      <c r="AD11" s="148"/>
      <c r="AE11" s="148"/>
      <c r="AF11" s="31"/>
      <c r="AG11" s="148"/>
      <c r="AH11" s="148"/>
      <c r="AI11" s="148"/>
      <c r="AJ11" s="149"/>
      <c r="AL11" s="28" t="s">
        <v>4</v>
      </c>
      <c r="AM11" s="29" t="str">
        <f>($C11)</f>
        <v>Raw Water Production  </v>
      </c>
      <c r="AN11" s="57"/>
      <c r="AO11" s="148"/>
      <c r="AP11" s="148"/>
      <c r="AQ11" s="148"/>
      <c r="AR11" s="31"/>
      <c r="AS11" s="148"/>
      <c r="AT11" s="148"/>
      <c r="AU11" s="148"/>
      <c r="AV11" s="149"/>
      <c r="AX11" s="28" t="s">
        <v>4</v>
      </c>
      <c r="AY11" s="29" t="str">
        <f>($C11)</f>
        <v>Raw Water Production  </v>
      </c>
      <c r="AZ11" s="57"/>
      <c r="BA11" s="148"/>
      <c r="BB11" s="148"/>
      <c r="BC11" s="148"/>
      <c r="BD11" s="31"/>
      <c r="BE11" s="148"/>
      <c r="BF11" s="148"/>
      <c r="BG11" s="148"/>
      <c r="BH11" s="149"/>
    </row>
    <row r="12" spans="2:60" ht="15" customHeight="1">
      <c r="B12" s="36"/>
      <c r="C12" s="58" t="s">
        <v>93</v>
      </c>
      <c r="D12" s="130" t="s">
        <v>114</v>
      </c>
      <c r="E12" s="61"/>
      <c r="F12" s="101" t="s">
        <v>12</v>
      </c>
      <c r="G12" s="124">
        <v>1</v>
      </c>
      <c r="H12" s="134">
        <v>25000</v>
      </c>
      <c r="I12" s="51">
        <f>(G12*H12)</f>
        <v>25000</v>
      </c>
      <c r="J12" s="126">
        <v>1</v>
      </c>
      <c r="K12" s="134"/>
      <c r="L12" s="47">
        <f>(J12*K12)</f>
        <v>0</v>
      </c>
      <c r="N12" s="36"/>
      <c r="O12" s="58" t="str">
        <f>($C12)</f>
        <v>Rehabilitation of Weir and Intake Structure</v>
      </c>
      <c r="P12" s="190">
        <f>(I12)</f>
        <v>25000</v>
      </c>
      <c r="Q12" s="190">
        <f>(I91)</f>
        <v>10000</v>
      </c>
      <c r="R12" s="191">
        <f>(I170)</f>
        <v>10000</v>
      </c>
      <c r="S12" s="192">
        <f>SUM(P12:R12)</f>
        <v>45000</v>
      </c>
      <c r="T12" s="191">
        <f>(L12)</f>
        <v>0</v>
      </c>
      <c r="U12" s="190">
        <f>(L91)</f>
        <v>0</v>
      </c>
      <c r="V12" s="190">
        <f>(L170)</f>
        <v>0</v>
      </c>
      <c r="W12" s="192">
        <f>SUM(T12:V12)</f>
        <v>0</v>
      </c>
      <c r="X12" s="193">
        <f>(S12+W12)</f>
        <v>45000</v>
      </c>
      <c r="Z12" s="36"/>
      <c r="AA12" s="58" t="str">
        <f>($C12)</f>
        <v>Rehabilitation of Weir and Intake Structure</v>
      </c>
      <c r="AB12" s="190">
        <f>(I249)</f>
        <v>10000</v>
      </c>
      <c r="AC12" s="190">
        <f>(I328)</f>
        <v>15000</v>
      </c>
      <c r="AD12" s="191">
        <f>(I407)</f>
        <v>0</v>
      </c>
      <c r="AE12" s="192">
        <f>SUM(AB12:AD12)</f>
        <v>25000</v>
      </c>
      <c r="AF12" s="191">
        <f>(L249)</f>
        <v>0</v>
      </c>
      <c r="AG12" s="190">
        <f>(L328)</f>
        <v>0</v>
      </c>
      <c r="AH12" s="190">
        <f>(L407)</f>
        <v>0</v>
      </c>
      <c r="AI12" s="192">
        <f>SUM(AF12:AH12)</f>
        <v>0</v>
      </c>
      <c r="AJ12" s="193">
        <f>(AE12+AI12)</f>
        <v>25000</v>
      </c>
      <c r="AL12" s="36"/>
      <c r="AM12" s="58" t="str">
        <f>($C12)</f>
        <v>Rehabilitation of Weir and Intake Structure</v>
      </c>
      <c r="AN12" s="190">
        <f>(I486)</f>
        <v>0</v>
      </c>
      <c r="AO12" s="190">
        <f>(I565)</f>
        <v>10000</v>
      </c>
      <c r="AP12" s="191">
        <f>(I644)</f>
        <v>10000</v>
      </c>
      <c r="AQ12" s="192">
        <f>SUM(AN12:AP12)</f>
        <v>20000</v>
      </c>
      <c r="AR12" s="191">
        <f>(L486)</f>
        <v>0</v>
      </c>
      <c r="AS12" s="190">
        <f>(L565)</f>
        <v>0</v>
      </c>
      <c r="AT12" s="190">
        <f>(L644)</f>
        <v>0</v>
      </c>
      <c r="AU12" s="192">
        <f>SUM(AR12:AT12)</f>
        <v>0</v>
      </c>
      <c r="AV12" s="193">
        <f>(AQ12+AU12)</f>
        <v>20000</v>
      </c>
      <c r="AX12" s="36"/>
      <c r="AY12" s="58" t="str">
        <f>($C12)</f>
        <v>Rehabilitation of Weir and Intake Structure</v>
      </c>
      <c r="AZ12" s="190">
        <f>(I723)</f>
        <v>10000</v>
      </c>
      <c r="BA12" s="190">
        <f>(I802)</f>
        <v>0</v>
      </c>
      <c r="BB12" s="191">
        <f>(I881)</f>
        <v>10000</v>
      </c>
      <c r="BC12" s="192">
        <f>SUM(AZ12:BB12)</f>
        <v>20000</v>
      </c>
      <c r="BD12" s="191">
        <f>(L723)</f>
        <v>0</v>
      </c>
      <c r="BE12" s="190">
        <f>(L802)</f>
        <v>0</v>
      </c>
      <c r="BF12" s="190">
        <f>(L881)</f>
        <v>0</v>
      </c>
      <c r="BG12" s="192">
        <f>SUM(BD12:BF12)</f>
        <v>0</v>
      </c>
      <c r="BH12" s="193">
        <f>(BC12+BG12)</f>
        <v>20000</v>
      </c>
    </row>
    <row r="13" spans="2:60" ht="15" customHeight="1">
      <c r="B13" s="36"/>
      <c r="C13" s="71" t="s">
        <v>95</v>
      </c>
      <c r="D13" s="130" t="s">
        <v>114</v>
      </c>
      <c r="E13" s="61"/>
      <c r="F13" s="101" t="s">
        <v>10</v>
      </c>
      <c r="G13" s="124">
        <v>1</v>
      </c>
      <c r="H13" s="134">
        <v>15000</v>
      </c>
      <c r="I13" s="51">
        <f>(G13*H13)</f>
        <v>15000</v>
      </c>
      <c r="J13" s="126">
        <v>1</v>
      </c>
      <c r="K13" s="134"/>
      <c r="L13" s="47">
        <f>(J13*K13)</f>
        <v>0</v>
      </c>
      <c r="N13" s="36"/>
      <c r="O13" s="58" t="str">
        <f>($C13)</f>
        <v>Rehabilitation of existing Raw Water Main (DN ...)</v>
      </c>
      <c r="P13" s="190">
        <f>(I13)</f>
        <v>15000</v>
      </c>
      <c r="Q13" s="190">
        <f>(I92)</f>
        <v>0</v>
      </c>
      <c r="R13" s="191">
        <f>(I171)</f>
        <v>0</v>
      </c>
      <c r="S13" s="192">
        <f>SUM(P13:R13)</f>
        <v>15000</v>
      </c>
      <c r="T13" s="191">
        <f>(L13)</f>
        <v>0</v>
      </c>
      <c r="U13" s="190">
        <f>(L92)</f>
        <v>0</v>
      </c>
      <c r="V13" s="190">
        <f>(L171)</f>
        <v>0</v>
      </c>
      <c r="W13" s="192">
        <f>SUM(T13:V13)</f>
        <v>0</v>
      </c>
      <c r="X13" s="193">
        <f>(S13+W13)</f>
        <v>15000</v>
      </c>
      <c r="Z13" s="36"/>
      <c r="AA13" s="58" t="str">
        <f>($C13)</f>
        <v>Rehabilitation of existing Raw Water Main (DN ...)</v>
      </c>
      <c r="AB13" s="190">
        <f>(I250)</f>
        <v>5000</v>
      </c>
      <c r="AC13" s="190">
        <f>(I329)</f>
        <v>7000</v>
      </c>
      <c r="AD13" s="191">
        <f>(I408)</f>
        <v>0</v>
      </c>
      <c r="AE13" s="192">
        <f>SUM(AB13:AD13)</f>
        <v>12000</v>
      </c>
      <c r="AF13" s="191">
        <f>(L250)</f>
        <v>0</v>
      </c>
      <c r="AG13" s="190">
        <f>(L329)</f>
        <v>0</v>
      </c>
      <c r="AH13" s="190">
        <f>(L408)</f>
        <v>0</v>
      </c>
      <c r="AI13" s="192">
        <f>SUM(AF13:AH13)</f>
        <v>0</v>
      </c>
      <c r="AJ13" s="193">
        <f>(AE13+AI13)</f>
        <v>12000</v>
      </c>
      <c r="AL13" s="36"/>
      <c r="AM13" s="58" t="str">
        <f>($C13)</f>
        <v>Rehabilitation of existing Raw Water Main (DN ...)</v>
      </c>
      <c r="AN13" s="190">
        <f>(I487)</f>
        <v>0</v>
      </c>
      <c r="AO13" s="190">
        <f>(I566)</f>
        <v>15000</v>
      </c>
      <c r="AP13" s="191">
        <f>(I645)</f>
        <v>15000</v>
      </c>
      <c r="AQ13" s="192">
        <f>SUM(AN13:AP13)</f>
        <v>30000</v>
      </c>
      <c r="AR13" s="191">
        <f>(L487)</f>
        <v>0</v>
      </c>
      <c r="AS13" s="190">
        <f>(L566)</f>
        <v>0</v>
      </c>
      <c r="AT13" s="190">
        <f>(L645)</f>
        <v>0</v>
      </c>
      <c r="AU13" s="192">
        <f>SUM(AR13:AT13)</f>
        <v>0</v>
      </c>
      <c r="AV13" s="193">
        <f>(AQ13+AU13)</f>
        <v>30000</v>
      </c>
      <c r="AX13" s="36"/>
      <c r="AY13" s="58" t="str">
        <f>($C13)</f>
        <v>Rehabilitation of existing Raw Water Main (DN ...)</v>
      </c>
      <c r="AZ13" s="190">
        <f>(I724)</f>
        <v>0</v>
      </c>
      <c r="BA13" s="190">
        <f>(I803)</f>
        <v>0</v>
      </c>
      <c r="BB13" s="191">
        <f>(I882)</f>
        <v>52000</v>
      </c>
      <c r="BC13" s="192">
        <f>SUM(AZ13:BB13)</f>
        <v>52000</v>
      </c>
      <c r="BD13" s="191">
        <f>(L724)</f>
        <v>0</v>
      </c>
      <c r="BE13" s="190">
        <f>(L803)</f>
        <v>0</v>
      </c>
      <c r="BF13" s="190">
        <f>(L882)</f>
        <v>0</v>
      </c>
      <c r="BG13" s="192">
        <f>SUM(BD13:BF13)</f>
        <v>0</v>
      </c>
      <c r="BH13" s="193">
        <f>(BC13+BG13)</f>
        <v>52000</v>
      </c>
    </row>
    <row r="14" spans="2:60" ht="15" customHeight="1">
      <c r="B14" s="36"/>
      <c r="C14" s="58" t="s">
        <v>48</v>
      </c>
      <c r="D14" s="122"/>
      <c r="E14" s="61"/>
      <c r="F14" s="101" t="s">
        <v>12</v>
      </c>
      <c r="G14" s="124">
        <v>1</v>
      </c>
      <c r="H14" s="134"/>
      <c r="I14" s="51">
        <f>(G14*H14)</f>
        <v>0</v>
      </c>
      <c r="J14" s="126">
        <v>1</v>
      </c>
      <c r="K14" s="134"/>
      <c r="L14" s="47">
        <f>(J14*K14)</f>
        <v>0</v>
      </c>
      <c r="N14" s="36"/>
      <c r="O14" s="58" t="str">
        <f>($C14)</f>
        <v>Extension of Intake Facilities</v>
      </c>
      <c r="P14" s="190">
        <f>(I14)</f>
        <v>0</v>
      </c>
      <c r="Q14" s="190">
        <f>(I93)</f>
        <v>0</v>
      </c>
      <c r="R14" s="191">
        <f>(I172)</f>
        <v>0</v>
      </c>
      <c r="S14" s="192">
        <f>SUM(P14:R14)</f>
        <v>0</v>
      </c>
      <c r="T14" s="191">
        <f>(L14)</f>
        <v>0</v>
      </c>
      <c r="U14" s="190">
        <f>(L93)</f>
        <v>0</v>
      </c>
      <c r="V14" s="190">
        <f>(L172)</f>
        <v>0</v>
      </c>
      <c r="W14" s="192">
        <f>SUM(T14:V14)</f>
        <v>0</v>
      </c>
      <c r="X14" s="193">
        <f>(S14+W14)</f>
        <v>0</v>
      </c>
      <c r="Z14" s="36"/>
      <c r="AA14" s="58" t="str">
        <f>($C14)</f>
        <v>Extension of Intake Facilities</v>
      </c>
      <c r="AB14" s="190">
        <f>(I251)</f>
        <v>0</v>
      </c>
      <c r="AC14" s="190">
        <f>(I330)</f>
        <v>0</v>
      </c>
      <c r="AD14" s="191">
        <f>(I409)</f>
        <v>0</v>
      </c>
      <c r="AE14" s="192">
        <f>SUM(AB14:AD14)</f>
        <v>0</v>
      </c>
      <c r="AF14" s="191">
        <f>(L251)</f>
        <v>0</v>
      </c>
      <c r="AG14" s="190">
        <f>(L330)</f>
        <v>0</v>
      </c>
      <c r="AH14" s="190">
        <f>(L409)</f>
        <v>0</v>
      </c>
      <c r="AI14" s="192">
        <f>SUM(AF14:AH14)</f>
        <v>0</v>
      </c>
      <c r="AJ14" s="193">
        <f>(AE14+AI14)</f>
        <v>0</v>
      </c>
      <c r="AL14" s="36"/>
      <c r="AM14" s="58" t="str">
        <f>($C14)</f>
        <v>Extension of Intake Facilities</v>
      </c>
      <c r="AN14" s="190">
        <f>(I488)</f>
        <v>0</v>
      </c>
      <c r="AO14" s="190">
        <f>(I567)</f>
        <v>0</v>
      </c>
      <c r="AP14" s="191">
        <f>(I646)</f>
        <v>0</v>
      </c>
      <c r="AQ14" s="192">
        <f>SUM(AN14:AP14)</f>
        <v>0</v>
      </c>
      <c r="AR14" s="191">
        <f>(L488)</f>
        <v>0</v>
      </c>
      <c r="AS14" s="190">
        <f>(L567)</f>
        <v>0</v>
      </c>
      <c r="AT14" s="190">
        <f>(L646)</f>
        <v>0</v>
      </c>
      <c r="AU14" s="192">
        <f>SUM(AR14:AT14)</f>
        <v>0</v>
      </c>
      <c r="AV14" s="193">
        <f>(AQ14+AU14)</f>
        <v>0</v>
      </c>
      <c r="AX14" s="36"/>
      <c r="AY14" s="58" t="str">
        <f>($C14)</f>
        <v>Extension of Intake Facilities</v>
      </c>
      <c r="AZ14" s="190">
        <f>(I725)</f>
        <v>0</v>
      </c>
      <c r="BA14" s="190">
        <f>(I804)</f>
        <v>0</v>
      </c>
      <c r="BB14" s="191">
        <f>(I883)</f>
        <v>0</v>
      </c>
      <c r="BC14" s="192">
        <f>SUM(AZ14:BB14)</f>
        <v>0</v>
      </c>
      <c r="BD14" s="191">
        <f>(L725)</f>
        <v>0</v>
      </c>
      <c r="BE14" s="190">
        <f>(L804)</f>
        <v>0</v>
      </c>
      <c r="BF14" s="190">
        <f>(L883)</f>
        <v>0</v>
      </c>
      <c r="BG14" s="192">
        <f>SUM(BD14:BF14)</f>
        <v>0</v>
      </c>
      <c r="BH14" s="193">
        <f>(BC14+BG14)</f>
        <v>0</v>
      </c>
    </row>
    <row r="15" spans="2:60" ht="15" customHeight="1" thickBot="1">
      <c r="B15" s="59"/>
      <c r="C15" s="60" t="s">
        <v>94</v>
      </c>
      <c r="D15" s="121"/>
      <c r="E15" s="103"/>
      <c r="F15" s="102" t="s">
        <v>12</v>
      </c>
      <c r="G15" s="125">
        <v>1</v>
      </c>
      <c r="H15" s="135"/>
      <c r="I15" s="64">
        <f>(G15*H15)</f>
        <v>0</v>
      </c>
      <c r="J15" s="127">
        <v>1</v>
      </c>
      <c r="K15" s="135"/>
      <c r="L15" s="63">
        <f>(J15*K15)</f>
        <v>0</v>
      </c>
      <c r="N15" s="59"/>
      <c r="O15" s="60" t="str">
        <f>($C15)</f>
        <v>New Raw Water Main (DN ...)</v>
      </c>
      <c r="P15" s="190">
        <f>(I15)</f>
        <v>0</v>
      </c>
      <c r="Q15" s="190">
        <f>(I94)</f>
        <v>0</v>
      </c>
      <c r="R15" s="191">
        <f>(I173)</f>
        <v>0</v>
      </c>
      <c r="S15" s="192">
        <f>SUM(P15:R15)</f>
        <v>0</v>
      </c>
      <c r="T15" s="191">
        <f>(L15)</f>
        <v>0</v>
      </c>
      <c r="U15" s="190">
        <f>(L94)</f>
        <v>0</v>
      </c>
      <c r="V15" s="190">
        <f>(L173)</f>
        <v>0</v>
      </c>
      <c r="W15" s="192">
        <f>SUM(T15:V15)</f>
        <v>0</v>
      </c>
      <c r="X15" s="193">
        <f>(S15+W15)</f>
        <v>0</v>
      </c>
      <c r="Z15" s="59"/>
      <c r="AA15" s="60" t="str">
        <f>($C15)</f>
        <v>New Raw Water Main (DN ...)</v>
      </c>
      <c r="AB15" s="190">
        <f>(I252)</f>
        <v>0</v>
      </c>
      <c r="AC15" s="190">
        <f>(I331)</f>
        <v>0</v>
      </c>
      <c r="AD15" s="191">
        <f>(I410)</f>
        <v>0</v>
      </c>
      <c r="AE15" s="192">
        <f>SUM(AB15:AD15)</f>
        <v>0</v>
      </c>
      <c r="AF15" s="191">
        <f>(L252)</f>
        <v>0</v>
      </c>
      <c r="AG15" s="190">
        <f>(L331)</f>
        <v>0</v>
      </c>
      <c r="AH15" s="190">
        <f>(L410)</f>
        <v>0</v>
      </c>
      <c r="AI15" s="192">
        <f>SUM(AF15:AH15)</f>
        <v>0</v>
      </c>
      <c r="AJ15" s="193">
        <f>(AE15+AI15)</f>
        <v>0</v>
      </c>
      <c r="AL15" s="59"/>
      <c r="AM15" s="60" t="str">
        <f>($C15)</f>
        <v>New Raw Water Main (DN ...)</v>
      </c>
      <c r="AN15" s="190">
        <f>(I489)</f>
        <v>0</v>
      </c>
      <c r="AO15" s="190">
        <f>(I568)</f>
        <v>0</v>
      </c>
      <c r="AP15" s="191">
        <f>(I647)</f>
        <v>0</v>
      </c>
      <c r="AQ15" s="192">
        <f>SUM(AN15:AP15)</f>
        <v>0</v>
      </c>
      <c r="AR15" s="191">
        <f>(L489)</f>
        <v>0</v>
      </c>
      <c r="AS15" s="190">
        <f>(L568)</f>
        <v>0</v>
      </c>
      <c r="AT15" s="190">
        <f>(L647)</f>
        <v>165000</v>
      </c>
      <c r="AU15" s="192">
        <f>SUM(AR15:AT15)</f>
        <v>165000</v>
      </c>
      <c r="AV15" s="193">
        <f>(AQ15+AU15)</f>
        <v>165000</v>
      </c>
      <c r="AX15" s="59"/>
      <c r="AY15" s="60" t="str">
        <f>($C15)</f>
        <v>New Raw Water Main (DN ...)</v>
      </c>
      <c r="AZ15" s="190">
        <f>(I726)</f>
        <v>0</v>
      </c>
      <c r="BA15" s="190">
        <f>(I805)</f>
        <v>0</v>
      </c>
      <c r="BB15" s="191">
        <f>(I884)</f>
        <v>0</v>
      </c>
      <c r="BC15" s="192">
        <f>SUM(AZ15:BB15)</f>
        <v>0</v>
      </c>
      <c r="BD15" s="191">
        <f>(L726)</f>
        <v>0</v>
      </c>
      <c r="BE15" s="190">
        <f>(L805)</f>
        <v>0</v>
      </c>
      <c r="BF15" s="190">
        <f>(L884)</f>
        <v>0</v>
      </c>
      <c r="BG15" s="192">
        <f>SUM(BD15:BF15)</f>
        <v>0</v>
      </c>
      <c r="BH15" s="193">
        <f>(BC15+BG15)</f>
        <v>0</v>
      </c>
    </row>
    <row r="16" spans="2:60" ht="15" customHeight="1" thickBot="1">
      <c r="B16" s="13"/>
      <c r="C16" s="68" t="s">
        <v>25</v>
      </c>
      <c r="D16" s="15"/>
      <c r="E16" s="128">
        <v>50000</v>
      </c>
      <c r="F16" s="15"/>
      <c r="G16" s="22"/>
      <c r="H16" s="22"/>
      <c r="I16" s="67">
        <f>SUM(I12:I15)</f>
        <v>40000</v>
      </c>
      <c r="J16" s="65"/>
      <c r="K16" s="66"/>
      <c r="L16" s="67">
        <f>SUM(L12:L15)</f>
        <v>0</v>
      </c>
      <c r="N16" s="156"/>
      <c r="O16" s="157" t="str">
        <f aca="true" t="shared" si="0" ref="O16:O76">($C16)</f>
        <v>Sub-Total 1: </v>
      </c>
      <c r="P16" s="194">
        <f aca="true" t="shared" si="1" ref="P16:X16">SUM(P12:P15)</f>
        <v>40000</v>
      </c>
      <c r="Q16" s="194">
        <f t="shared" si="1"/>
        <v>10000</v>
      </c>
      <c r="R16" s="194">
        <f t="shared" si="1"/>
        <v>10000</v>
      </c>
      <c r="S16" s="195">
        <f t="shared" si="1"/>
        <v>60000</v>
      </c>
      <c r="T16" s="194">
        <f t="shared" si="1"/>
        <v>0</v>
      </c>
      <c r="U16" s="194">
        <f t="shared" si="1"/>
        <v>0</v>
      </c>
      <c r="V16" s="194">
        <f t="shared" si="1"/>
        <v>0</v>
      </c>
      <c r="W16" s="195">
        <f t="shared" si="1"/>
        <v>0</v>
      </c>
      <c r="X16" s="195">
        <f t="shared" si="1"/>
        <v>60000</v>
      </c>
      <c r="Z16" s="13"/>
      <c r="AA16" s="157" t="str">
        <f aca="true" t="shared" si="2" ref="AA16:AA76">($C16)</f>
        <v>Sub-Total 1: </v>
      </c>
      <c r="AB16" s="194">
        <f aca="true" t="shared" si="3" ref="AB16:AJ16">SUM(AB12:AB15)</f>
        <v>15000</v>
      </c>
      <c r="AC16" s="194">
        <f t="shared" si="3"/>
        <v>22000</v>
      </c>
      <c r="AD16" s="194">
        <f t="shared" si="3"/>
        <v>0</v>
      </c>
      <c r="AE16" s="195">
        <f t="shared" si="3"/>
        <v>37000</v>
      </c>
      <c r="AF16" s="194">
        <f t="shared" si="3"/>
        <v>0</v>
      </c>
      <c r="AG16" s="194">
        <f t="shared" si="3"/>
        <v>0</v>
      </c>
      <c r="AH16" s="194">
        <f t="shared" si="3"/>
        <v>0</v>
      </c>
      <c r="AI16" s="195">
        <f t="shared" si="3"/>
        <v>0</v>
      </c>
      <c r="AJ16" s="195">
        <f t="shared" si="3"/>
        <v>37000</v>
      </c>
      <c r="AL16" s="156"/>
      <c r="AM16" s="157" t="str">
        <f aca="true" t="shared" si="4" ref="AM16:AM76">($C16)</f>
        <v>Sub-Total 1: </v>
      </c>
      <c r="AN16" s="194">
        <f aca="true" t="shared" si="5" ref="AN16:AV16">SUM(AN12:AN15)</f>
        <v>0</v>
      </c>
      <c r="AO16" s="194">
        <f t="shared" si="5"/>
        <v>25000</v>
      </c>
      <c r="AP16" s="194">
        <f t="shared" si="5"/>
        <v>25000</v>
      </c>
      <c r="AQ16" s="195">
        <f t="shared" si="5"/>
        <v>50000</v>
      </c>
      <c r="AR16" s="194">
        <f t="shared" si="5"/>
        <v>0</v>
      </c>
      <c r="AS16" s="194">
        <f t="shared" si="5"/>
        <v>0</v>
      </c>
      <c r="AT16" s="194">
        <f t="shared" si="5"/>
        <v>165000</v>
      </c>
      <c r="AU16" s="195">
        <f t="shared" si="5"/>
        <v>165000</v>
      </c>
      <c r="AV16" s="195">
        <f t="shared" si="5"/>
        <v>215000</v>
      </c>
      <c r="AX16" s="156"/>
      <c r="AY16" s="157" t="str">
        <f aca="true" t="shared" si="6" ref="AY16:AY76">($C16)</f>
        <v>Sub-Total 1: </v>
      </c>
      <c r="AZ16" s="194">
        <f aca="true" t="shared" si="7" ref="AZ16:BH16">SUM(AZ12:AZ15)</f>
        <v>10000</v>
      </c>
      <c r="BA16" s="194">
        <f t="shared" si="7"/>
        <v>0</v>
      </c>
      <c r="BB16" s="194">
        <f t="shared" si="7"/>
        <v>62000</v>
      </c>
      <c r="BC16" s="195">
        <f t="shared" si="7"/>
        <v>72000</v>
      </c>
      <c r="BD16" s="194">
        <f t="shared" si="7"/>
        <v>0</v>
      </c>
      <c r="BE16" s="194">
        <f t="shared" si="7"/>
        <v>0</v>
      </c>
      <c r="BF16" s="194">
        <f t="shared" si="7"/>
        <v>0</v>
      </c>
      <c r="BG16" s="195">
        <f t="shared" si="7"/>
        <v>0</v>
      </c>
      <c r="BH16" s="195">
        <f t="shared" si="7"/>
        <v>72000</v>
      </c>
    </row>
    <row r="17" spans="2:60" ht="15" customHeight="1">
      <c r="B17" s="28" t="s">
        <v>6</v>
      </c>
      <c r="C17" s="29" t="s">
        <v>30</v>
      </c>
      <c r="D17" s="99"/>
      <c r="E17" s="30"/>
      <c r="F17" s="100"/>
      <c r="G17" s="31"/>
      <c r="H17" s="32"/>
      <c r="I17" s="50"/>
      <c r="J17" s="57"/>
      <c r="K17" s="32"/>
      <c r="L17" s="32"/>
      <c r="N17" s="28" t="s">
        <v>6</v>
      </c>
      <c r="O17" s="153" t="str">
        <f t="shared" si="0"/>
        <v>Water Treatment Plant  </v>
      </c>
      <c r="P17" s="196"/>
      <c r="Q17" s="197"/>
      <c r="R17" s="197"/>
      <c r="S17" s="198"/>
      <c r="T17" s="199"/>
      <c r="U17" s="197"/>
      <c r="V17" s="197"/>
      <c r="W17" s="198"/>
      <c r="X17" s="200"/>
      <c r="Z17" s="28" t="s">
        <v>6</v>
      </c>
      <c r="AA17" s="153" t="str">
        <f t="shared" si="2"/>
        <v>Water Treatment Plant  </v>
      </c>
      <c r="AB17" s="196"/>
      <c r="AC17" s="197"/>
      <c r="AD17" s="197"/>
      <c r="AE17" s="198"/>
      <c r="AF17" s="199"/>
      <c r="AG17" s="197"/>
      <c r="AH17" s="197"/>
      <c r="AI17" s="198"/>
      <c r="AJ17" s="200"/>
      <c r="AL17" s="28" t="s">
        <v>6</v>
      </c>
      <c r="AM17" s="153" t="str">
        <f t="shared" si="4"/>
        <v>Water Treatment Plant  </v>
      </c>
      <c r="AN17" s="196"/>
      <c r="AO17" s="197"/>
      <c r="AP17" s="197"/>
      <c r="AQ17" s="198"/>
      <c r="AR17" s="199"/>
      <c r="AS17" s="197"/>
      <c r="AT17" s="197"/>
      <c r="AU17" s="198"/>
      <c r="AV17" s="200"/>
      <c r="AX17" s="28" t="s">
        <v>6</v>
      </c>
      <c r="AY17" s="153" t="str">
        <f t="shared" si="6"/>
        <v>Water Treatment Plant  </v>
      </c>
      <c r="AZ17" s="196"/>
      <c r="BA17" s="197"/>
      <c r="BB17" s="197"/>
      <c r="BC17" s="198"/>
      <c r="BD17" s="199"/>
      <c r="BE17" s="197"/>
      <c r="BF17" s="197"/>
      <c r="BG17" s="198"/>
      <c r="BH17" s="200"/>
    </row>
    <row r="18" spans="2:60" ht="15" customHeight="1">
      <c r="B18" s="36"/>
      <c r="C18" s="58" t="s">
        <v>57</v>
      </c>
      <c r="D18" s="130" t="s">
        <v>115</v>
      </c>
      <c r="E18" s="61"/>
      <c r="F18" s="101" t="s">
        <v>12</v>
      </c>
      <c r="G18" s="124">
        <v>1</v>
      </c>
      <c r="H18" s="134">
        <v>150000</v>
      </c>
      <c r="I18" s="51">
        <f aca="true" t="shared" si="8" ref="I18:I25">(G18*H18)</f>
        <v>150000</v>
      </c>
      <c r="J18" s="126"/>
      <c r="K18" s="134"/>
      <c r="L18" s="47">
        <f aca="true" t="shared" si="9" ref="L18:L25">(J18*K18)</f>
        <v>0</v>
      </c>
      <c r="N18" s="36"/>
      <c r="O18" s="58" t="str">
        <f t="shared" si="0"/>
        <v>Refurbishment of Offices, Lab. &amp; Workshops</v>
      </c>
      <c r="P18" s="190">
        <f>(I18)</f>
        <v>150000</v>
      </c>
      <c r="Q18" s="190">
        <f>(I97)</f>
        <v>80000</v>
      </c>
      <c r="R18" s="191">
        <f>(I176)</f>
        <v>90000</v>
      </c>
      <c r="S18" s="192">
        <f>SUM(P18:R18)</f>
        <v>320000</v>
      </c>
      <c r="T18" s="191">
        <f aca="true" t="shared" si="10" ref="T18:T28">(L18)</f>
        <v>0</v>
      </c>
      <c r="U18" s="190">
        <f aca="true" t="shared" si="11" ref="U18:U28">(L97)</f>
        <v>0</v>
      </c>
      <c r="V18" s="190">
        <f aca="true" t="shared" si="12" ref="V18:V28">(L176)</f>
        <v>0</v>
      </c>
      <c r="W18" s="192">
        <f>SUM(T18:V18)</f>
        <v>0</v>
      </c>
      <c r="X18" s="193">
        <f>(S18+W18)</f>
        <v>320000</v>
      </c>
      <c r="Z18" s="36"/>
      <c r="AA18" s="58" t="str">
        <f t="shared" si="2"/>
        <v>Refurbishment of Offices, Lab. &amp; Workshops</v>
      </c>
      <c r="AB18" s="190">
        <f>(I255)</f>
        <v>160000</v>
      </c>
      <c r="AC18" s="190">
        <f>(I334)</f>
        <v>60000</v>
      </c>
      <c r="AD18" s="191">
        <f>(I413)</f>
        <v>20000</v>
      </c>
      <c r="AE18" s="192">
        <f>SUM(AB18:AD18)</f>
        <v>240000</v>
      </c>
      <c r="AF18" s="191">
        <f aca="true" t="shared" si="13" ref="AF18:AF28">(L255)</f>
        <v>0</v>
      </c>
      <c r="AG18" s="190">
        <f aca="true" t="shared" si="14" ref="AG18:AG28">(L334)</f>
        <v>0</v>
      </c>
      <c r="AH18" s="190">
        <f aca="true" t="shared" si="15" ref="AH18:AH28">(L413)</f>
        <v>0</v>
      </c>
      <c r="AI18" s="192">
        <f>SUM(AF18:AH18)</f>
        <v>0</v>
      </c>
      <c r="AJ18" s="193">
        <f>(AE18+AI18)</f>
        <v>240000</v>
      </c>
      <c r="AL18" s="36"/>
      <c r="AM18" s="58" t="str">
        <f t="shared" si="4"/>
        <v>Refurbishment of Offices, Lab. &amp; Workshops</v>
      </c>
      <c r="AN18" s="190">
        <f aca="true" t="shared" si="16" ref="AN18:AN28">(I492)</f>
        <v>20000</v>
      </c>
      <c r="AO18" s="190">
        <f aca="true" t="shared" si="17" ref="AO18:AO28">(I571)</f>
        <v>50000</v>
      </c>
      <c r="AP18" s="191">
        <f aca="true" t="shared" si="18" ref="AP18:AP28">(I650)</f>
        <v>20000</v>
      </c>
      <c r="AQ18" s="192">
        <f aca="true" t="shared" si="19" ref="AQ18:AQ28">SUM(AN18:AP18)</f>
        <v>90000</v>
      </c>
      <c r="AR18" s="191">
        <f aca="true" t="shared" si="20" ref="AR18:AR28">(L492)</f>
        <v>0</v>
      </c>
      <c r="AS18" s="190">
        <f aca="true" t="shared" si="21" ref="AS18:AS28">(L571)</f>
        <v>0</v>
      </c>
      <c r="AT18" s="190">
        <f aca="true" t="shared" si="22" ref="AT18:AT28">(L650)</f>
        <v>0</v>
      </c>
      <c r="AU18" s="192">
        <f aca="true" t="shared" si="23" ref="AU18:AU28">SUM(AR18:AT18)</f>
        <v>0</v>
      </c>
      <c r="AV18" s="193">
        <f>(AQ18+AU18)</f>
        <v>90000</v>
      </c>
      <c r="AX18" s="36"/>
      <c r="AY18" s="58" t="str">
        <f t="shared" si="6"/>
        <v>Refurbishment of Offices, Lab. &amp; Workshops</v>
      </c>
      <c r="AZ18" s="190">
        <f aca="true" t="shared" si="24" ref="AZ18:AZ28">(I729)</f>
        <v>0</v>
      </c>
      <c r="BA18" s="190">
        <f aca="true" t="shared" si="25" ref="BA18:BA28">(I808)</f>
        <v>0</v>
      </c>
      <c r="BB18" s="191">
        <f aca="true" t="shared" si="26" ref="BB18:BB28">(I887)</f>
        <v>120000</v>
      </c>
      <c r="BC18" s="192">
        <f aca="true" t="shared" si="27" ref="BC18:BC28">SUM(AZ18:BB18)</f>
        <v>120000</v>
      </c>
      <c r="BD18" s="191">
        <f aca="true" t="shared" si="28" ref="BD18:BD28">(L729)</f>
        <v>0</v>
      </c>
      <c r="BE18" s="190">
        <f aca="true" t="shared" si="29" ref="BE18:BE28">(L808)</f>
        <v>0</v>
      </c>
      <c r="BF18" s="190">
        <f aca="true" t="shared" si="30" ref="BF18:BF28">(L887)</f>
        <v>0</v>
      </c>
      <c r="BG18" s="192">
        <f aca="true" t="shared" si="31" ref="BG18:BG28">SUM(BD18:BF18)</f>
        <v>0</v>
      </c>
      <c r="BH18" s="193">
        <f>(BC18+BG18)</f>
        <v>120000</v>
      </c>
    </row>
    <row r="19" spans="2:60" ht="15" customHeight="1">
      <c r="B19" s="36"/>
      <c r="C19" s="58" t="s">
        <v>98</v>
      </c>
      <c r="D19" s="130" t="s">
        <v>114</v>
      </c>
      <c r="E19" s="61"/>
      <c r="F19" s="101" t="s">
        <v>12</v>
      </c>
      <c r="G19" s="124">
        <v>1</v>
      </c>
      <c r="H19" s="134">
        <v>510000</v>
      </c>
      <c r="I19" s="51">
        <f t="shared" si="8"/>
        <v>510000</v>
      </c>
      <c r="J19" s="126"/>
      <c r="K19" s="134"/>
      <c r="L19" s="47">
        <f t="shared" si="9"/>
        <v>0</v>
      </c>
      <c r="N19" s="36"/>
      <c r="O19" s="58" t="str">
        <f t="shared" si="0"/>
        <v>Rehabilitation of existing Water Treatment Facilities </v>
      </c>
      <c r="P19" s="190">
        <f aca="true" t="shared" si="32" ref="P19:P28">(I19)</f>
        <v>510000</v>
      </c>
      <c r="Q19" s="190">
        <f aca="true" t="shared" si="33" ref="Q19:Q28">(I98)</f>
        <v>100000</v>
      </c>
      <c r="R19" s="191">
        <f aca="true" t="shared" si="34" ref="R19:R28">(I177)</f>
        <v>310000</v>
      </c>
      <c r="S19" s="192">
        <f aca="true" t="shared" si="35" ref="S19:S28">SUM(P19:R19)</f>
        <v>920000</v>
      </c>
      <c r="T19" s="191">
        <f t="shared" si="10"/>
        <v>0</v>
      </c>
      <c r="U19" s="190">
        <f t="shared" si="11"/>
        <v>0</v>
      </c>
      <c r="V19" s="190">
        <f t="shared" si="12"/>
        <v>0</v>
      </c>
      <c r="W19" s="192">
        <f aca="true" t="shared" si="36" ref="W19:W28">SUM(T19:V19)</f>
        <v>0</v>
      </c>
      <c r="X19" s="193">
        <f aca="true" t="shared" si="37" ref="X19:X28">(S19+W19)</f>
        <v>920000</v>
      </c>
      <c r="Z19" s="36"/>
      <c r="AA19" s="58" t="str">
        <f t="shared" si="2"/>
        <v>Rehabilitation of existing Water Treatment Facilities </v>
      </c>
      <c r="AB19" s="190">
        <f aca="true" t="shared" si="38" ref="AB19:AB28">(I256)</f>
        <v>810000</v>
      </c>
      <c r="AC19" s="190">
        <f aca="true" t="shared" si="39" ref="AC19:AC28">(I335)</f>
        <v>450000</v>
      </c>
      <c r="AD19" s="191">
        <f aca="true" t="shared" si="40" ref="AD19:AD28">(I414)</f>
        <v>0</v>
      </c>
      <c r="AE19" s="192">
        <f aca="true" t="shared" si="41" ref="AE19:AE28">SUM(AB19:AD19)</f>
        <v>1260000</v>
      </c>
      <c r="AF19" s="191">
        <f t="shared" si="13"/>
        <v>0</v>
      </c>
      <c r="AG19" s="190">
        <f t="shared" si="14"/>
        <v>0</v>
      </c>
      <c r="AH19" s="190">
        <f t="shared" si="15"/>
        <v>0</v>
      </c>
      <c r="AI19" s="192">
        <f aca="true" t="shared" si="42" ref="AI19:AI28">SUM(AF19:AH19)</f>
        <v>0</v>
      </c>
      <c r="AJ19" s="193">
        <f aca="true" t="shared" si="43" ref="AJ19:AJ28">(AE19+AI19)</f>
        <v>1260000</v>
      </c>
      <c r="AL19" s="36"/>
      <c r="AM19" s="58" t="str">
        <f t="shared" si="4"/>
        <v>Rehabilitation of existing Water Treatment Facilities </v>
      </c>
      <c r="AN19" s="190">
        <f t="shared" si="16"/>
        <v>0</v>
      </c>
      <c r="AO19" s="190">
        <f t="shared" si="17"/>
        <v>325000</v>
      </c>
      <c r="AP19" s="191">
        <f t="shared" si="18"/>
        <v>150000</v>
      </c>
      <c r="AQ19" s="192">
        <f t="shared" si="19"/>
        <v>475000</v>
      </c>
      <c r="AR19" s="191">
        <f t="shared" si="20"/>
        <v>0</v>
      </c>
      <c r="AS19" s="190">
        <f t="shared" si="21"/>
        <v>0</v>
      </c>
      <c r="AT19" s="190">
        <f t="shared" si="22"/>
        <v>0</v>
      </c>
      <c r="AU19" s="192">
        <f t="shared" si="23"/>
        <v>0</v>
      </c>
      <c r="AV19" s="193">
        <f aca="true" t="shared" si="44" ref="AV19:AV28">(AQ19+AU19)</f>
        <v>475000</v>
      </c>
      <c r="AX19" s="36"/>
      <c r="AY19" s="58" t="str">
        <f t="shared" si="6"/>
        <v>Rehabilitation of existing Water Treatment Facilities </v>
      </c>
      <c r="AZ19" s="190">
        <f t="shared" si="24"/>
        <v>190000</v>
      </c>
      <c r="BA19" s="190">
        <f t="shared" si="25"/>
        <v>50000</v>
      </c>
      <c r="BB19" s="191">
        <f t="shared" si="26"/>
        <v>150000</v>
      </c>
      <c r="BC19" s="192">
        <f t="shared" si="27"/>
        <v>390000</v>
      </c>
      <c r="BD19" s="191">
        <f t="shared" si="28"/>
        <v>0</v>
      </c>
      <c r="BE19" s="190">
        <f t="shared" si="29"/>
        <v>0</v>
      </c>
      <c r="BF19" s="190">
        <f t="shared" si="30"/>
        <v>0</v>
      </c>
      <c r="BG19" s="192">
        <f t="shared" si="31"/>
        <v>0</v>
      </c>
      <c r="BH19" s="193">
        <f aca="true" t="shared" si="45" ref="BH19:BH28">(BC19+BG19)</f>
        <v>390000</v>
      </c>
    </row>
    <row r="20" spans="2:60" ht="15" customHeight="1">
      <c r="B20" s="36"/>
      <c r="C20" s="58" t="s">
        <v>56</v>
      </c>
      <c r="D20" s="130" t="s">
        <v>114</v>
      </c>
      <c r="E20" s="61"/>
      <c r="F20" s="101" t="s">
        <v>12</v>
      </c>
      <c r="G20" s="124">
        <v>1</v>
      </c>
      <c r="H20" s="134">
        <v>0</v>
      </c>
      <c r="I20" s="51">
        <f t="shared" si="8"/>
        <v>0</v>
      </c>
      <c r="J20" s="126"/>
      <c r="K20" s="134"/>
      <c r="L20" s="47">
        <f t="shared" si="9"/>
        <v>0</v>
      </c>
      <c r="N20" s="36"/>
      <c r="O20" s="58" t="str">
        <f t="shared" si="0"/>
        <v>Refurbishment Storage Tanks &amp; Reservoirs</v>
      </c>
      <c r="P20" s="190">
        <f t="shared" si="32"/>
        <v>0</v>
      </c>
      <c r="Q20" s="190">
        <f t="shared" si="33"/>
        <v>7000</v>
      </c>
      <c r="R20" s="191">
        <f t="shared" si="34"/>
        <v>23000</v>
      </c>
      <c r="S20" s="192">
        <f t="shared" si="35"/>
        <v>30000</v>
      </c>
      <c r="T20" s="191">
        <f t="shared" si="10"/>
        <v>0</v>
      </c>
      <c r="U20" s="190">
        <f t="shared" si="11"/>
        <v>0</v>
      </c>
      <c r="V20" s="190">
        <f t="shared" si="12"/>
        <v>0</v>
      </c>
      <c r="W20" s="192">
        <f t="shared" si="36"/>
        <v>0</v>
      </c>
      <c r="X20" s="193">
        <f t="shared" si="37"/>
        <v>30000</v>
      </c>
      <c r="Z20" s="36"/>
      <c r="AA20" s="58" t="str">
        <f t="shared" si="2"/>
        <v>Refurbishment Storage Tanks &amp; Reservoirs</v>
      </c>
      <c r="AB20" s="190">
        <f t="shared" si="38"/>
        <v>33000</v>
      </c>
      <c r="AC20" s="190">
        <f t="shared" si="39"/>
        <v>13000</v>
      </c>
      <c r="AD20" s="191">
        <f t="shared" si="40"/>
        <v>0</v>
      </c>
      <c r="AE20" s="192">
        <f t="shared" si="41"/>
        <v>46000</v>
      </c>
      <c r="AF20" s="191">
        <f t="shared" si="13"/>
        <v>0</v>
      </c>
      <c r="AG20" s="190">
        <f t="shared" si="14"/>
        <v>0</v>
      </c>
      <c r="AH20" s="190">
        <f t="shared" si="15"/>
        <v>0</v>
      </c>
      <c r="AI20" s="192">
        <f t="shared" si="42"/>
        <v>0</v>
      </c>
      <c r="AJ20" s="193">
        <f t="shared" si="43"/>
        <v>46000</v>
      </c>
      <c r="AL20" s="36"/>
      <c r="AM20" s="58" t="str">
        <f t="shared" si="4"/>
        <v>Refurbishment Storage Tanks &amp; Reservoirs</v>
      </c>
      <c r="AN20" s="190">
        <f t="shared" si="16"/>
        <v>0</v>
      </c>
      <c r="AO20" s="190">
        <f t="shared" si="17"/>
        <v>19000</v>
      </c>
      <c r="AP20" s="191">
        <f t="shared" si="18"/>
        <v>12000</v>
      </c>
      <c r="AQ20" s="192">
        <f t="shared" si="19"/>
        <v>31000</v>
      </c>
      <c r="AR20" s="191">
        <f t="shared" si="20"/>
        <v>0</v>
      </c>
      <c r="AS20" s="190">
        <f t="shared" si="21"/>
        <v>0</v>
      </c>
      <c r="AT20" s="190">
        <f t="shared" si="22"/>
        <v>0</v>
      </c>
      <c r="AU20" s="192">
        <f t="shared" si="23"/>
        <v>0</v>
      </c>
      <c r="AV20" s="193">
        <f t="shared" si="44"/>
        <v>31000</v>
      </c>
      <c r="AX20" s="36"/>
      <c r="AY20" s="58" t="str">
        <f t="shared" si="6"/>
        <v>Refurbishment Storage Tanks &amp; Reservoirs</v>
      </c>
      <c r="AZ20" s="190">
        <f t="shared" si="24"/>
        <v>12000</v>
      </c>
      <c r="BA20" s="190">
        <f t="shared" si="25"/>
        <v>0</v>
      </c>
      <c r="BB20" s="191">
        <f t="shared" si="26"/>
        <v>0</v>
      </c>
      <c r="BC20" s="192">
        <f t="shared" si="27"/>
        <v>12000</v>
      </c>
      <c r="BD20" s="191">
        <f t="shared" si="28"/>
        <v>0</v>
      </c>
      <c r="BE20" s="190">
        <f t="shared" si="29"/>
        <v>0</v>
      </c>
      <c r="BF20" s="190">
        <f t="shared" si="30"/>
        <v>0</v>
      </c>
      <c r="BG20" s="192">
        <f t="shared" si="31"/>
        <v>0</v>
      </c>
      <c r="BH20" s="193">
        <f t="shared" si="45"/>
        <v>12000</v>
      </c>
    </row>
    <row r="21" spans="2:60" ht="15" customHeight="1">
      <c r="B21" s="36"/>
      <c r="C21" s="58" t="s">
        <v>110</v>
      </c>
      <c r="D21" s="130" t="s">
        <v>114</v>
      </c>
      <c r="E21" s="61"/>
      <c r="F21" s="101" t="s">
        <v>12</v>
      </c>
      <c r="G21" s="124">
        <v>1</v>
      </c>
      <c r="H21" s="134">
        <v>65000</v>
      </c>
      <c r="I21" s="51">
        <f t="shared" si="8"/>
        <v>65000</v>
      </c>
      <c r="J21" s="126"/>
      <c r="K21" s="134"/>
      <c r="L21" s="47">
        <f t="shared" si="9"/>
        <v>0</v>
      </c>
      <c r="N21" s="36"/>
      <c r="O21" s="58" t="str">
        <f t="shared" si="0"/>
        <v>Rehabilitation of Low &amp; High Lift Pumping Station</v>
      </c>
      <c r="P21" s="190">
        <f t="shared" si="32"/>
        <v>65000</v>
      </c>
      <c r="Q21" s="190">
        <f t="shared" si="33"/>
        <v>22000</v>
      </c>
      <c r="R21" s="191">
        <f t="shared" si="34"/>
        <v>34000</v>
      </c>
      <c r="S21" s="192">
        <f t="shared" si="35"/>
        <v>121000</v>
      </c>
      <c r="T21" s="191">
        <f t="shared" si="10"/>
        <v>0</v>
      </c>
      <c r="U21" s="190">
        <f t="shared" si="11"/>
        <v>0</v>
      </c>
      <c r="V21" s="190">
        <f t="shared" si="12"/>
        <v>0</v>
      </c>
      <c r="W21" s="192">
        <f t="shared" si="36"/>
        <v>0</v>
      </c>
      <c r="X21" s="193">
        <f t="shared" si="37"/>
        <v>121000</v>
      </c>
      <c r="Z21" s="36"/>
      <c r="AA21" s="58" t="str">
        <f t="shared" si="2"/>
        <v>Rehabilitation of Low &amp; High Lift Pumping Station</v>
      </c>
      <c r="AB21" s="190">
        <f t="shared" si="38"/>
        <v>45000</v>
      </c>
      <c r="AC21" s="190">
        <f t="shared" si="39"/>
        <v>50000</v>
      </c>
      <c r="AD21" s="191">
        <f t="shared" si="40"/>
        <v>0</v>
      </c>
      <c r="AE21" s="192">
        <f t="shared" si="41"/>
        <v>95000</v>
      </c>
      <c r="AF21" s="191">
        <f t="shared" si="13"/>
        <v>0</v>
      </c>
      <c r="AG21" s="190">
        <f t="shared" si="14"/>
        <v>0</v>
      </c>
      <c r="AH21" s="190">
        <f t="shared" si="15"/>
        <v>0</v>
      </c>
      <c r="AI21" s="192">
        <f t="shared" si="42"/>
        <v>0</v>
      </c>
      <c r="AJ21" s="193">
        <f t="shared" si="43"/>
        <v>95000</v>
      </c>
      <c r="AL21" s="36"/>
      <c r="AM21" s="58" t="str">
        <f t="shared" si="4"/>
        <v>Rehabilitation of Low &amp; High Lift Pumping Station</v>
      </c>
      <c r="AN21" s="190">
        <f t="shared" si="16"/>
        <v>0</v>
      </c>
      <c r="AO21" s="190">
        <f t="shared" si="17"/>
        <v>36000</v>
      </c>
      <c r="AP21" s="191">
        <f t="shared" si="18"/>
        <v>11000</v>
      </c>
      <c r="AQ21" s="192">
        <f t="shared" si="19"/>
        <v>47000</v>
      </c>
      <c r="AR21" s="191">
        <f t="shared" si="20"/>
        <v>0</v>
      </c>
      <c r="AS21" s="190">
        <f t="shared" si="21"/>
        <v>0</v>
      </c>
      <c r="AT21" s="190">
        <f t="shared" si="22"/>
        <v>0</v>
      </c>
      <c r="AU21" s="192">
        <f t="shared" si="23"/>
        <v>0</v>
      </c>
      <c r="AV21" s="193">
        <f t="shared" si="44"/>
        <v>47000</v>
      </c>
      <c r="AX21" s="36"/>
      <c r="AY21" s="58" t="str">
        <f t="shared" si="6"/>
        <v>Rehabilitation of Low &amp; High Lift Pumping Station</v>
      </c>
      <c r="AZ21" s="190">
        <f t="shared" si="24"/>
        <v>13000</v>
      </c>
      <c r="BA21" s="190">
        <f t="shared" si="25"/>
        <v>5000</v>
      </c>
      <c r="BB21" s="191">
        <f t="shared" si="26"/>
        <v>0</v>
      </c>
      <c r="BC21" s="192">
        <f t="shared" si="27"/>
        <v>18000</v>
      </c>
      <c r="BD21" s="191">
        <f t="shared" si="28"/>
        <v>0</v>
      </c>
      <c r="BE21" s="190">
        <f t="shared" si="29"/>
        <v>0</v>
      </c>
      <c r="BF21" s="190">
        <f t="shared" si="30"/>
        <v>0</v>
      </c>
      <c r="BG21" s="192">
        <f t="shared" si="31"/>
        <v>0</v>
      </c>
      <c r="BH21" s="193">
        <f t="shared" si="45"/>
        <v>18000</v>
      </c>
    </row>
    <row r="22" spans="2:60" ht="15" customHeight="1">
      <c r="B22" s="36"/>
      <c r="C22" s="71" t="s">
        <v>100</v>
      </c>
      <c r="D22" s="130" t="s">
        <v>116</v>
      </c>
      <c r="E22" s="61"/>
      <c r="F22" s="101" t="s">
        <v>12</v>
      </c>
      <c r="G22" s="124"/>
      <c r="H22" s="134"/>
      <c r="I22" s="51">
        <f t="shared" si="8"/>
        <v>0</v>
      </c>
      <c r="J22" s="126"/>
      <c r="K22" s="134"/>
      <c r="L22" s="47">
        <f t="shared" si="9"/>
        <v>0</v>
      </c>
      <c r="N22" s="36"/>
      <c r="O22" s="58" t="str">
        <f t="shared" si="0"/>
        <v>Rehabilitation of existing Boreholes</v>
      </c>
      <c r="P22" s="190">
        <f t="shared" si="32"/>
        <v>0</v>
      </c>
      <c r="Q22" s="190">
        <f t="shared" si="33"/>
        <v>24000</v>
      </c>
      <c r="R22" s="191">
        <f t="shared" si="34"/>
        <v>0</v>
      </c>
      <c r="S22" s="192">
        <f t="shared" si="35"/>
        <v>24000</v>
      </c>
      <c r="T22" s="191">
        <f t="shared" si="10"/>
        <v>0</v>
      </c>
      <c r="U22" s="190">
        <f t="shared" si="11"/>
        <v>0</v>
      </c>
      <c r="V22" s="190">
        <f t="shared" si="12"/>
        <v>0</v>
      </c>
      <c r="W22" s="192">
        <f t="shared" si="36"/>
        <v>0</v>
      </c>
      <c r="X22" s="193">
        <f t="shared" si="37"/>
        <v>24000</v>
      </c>
      <c r="Z22" s="36"/>
      <c r="AA22" s="58" t="str">
        <f t="shared" si="2"/>
        <v>Rehabilitation of existing Boreholes</v>
      </c>
      <c r="AB22" s="190">
        <f t="shared" si="38"/>
        <v>16000</v>
      </c>
      <c r="AC22" s="190">
        <f t="shared" si="39"/>
        <v>28000</v>
      </c>
      <c r="AD22" s="191">
        <f t="shared" si="40"/>
        <v>12000</v>
      </c>
      <c r="AE22" s="192">
        <f t="shared" si="41"/>
        <v>56000</v>
      </c>
      <c r="AF22" s="191">
        <f t="shared" si="13"/>
        <v>0</v>
      </c>
      <c r="AG22" s="190">
        <f t="shared" si="14"/>
        <v>0</v>
      </c>
      <c r="AH22" s="190">
        <f t="shared" si="15"/>
        <v>0</v>
      </c>
      <c r="AI22" s="192">
        <f t="shared" si="42"/>
        <v>0</v>
      </c>
      <c r="AJ22" s="193">
        <f t="shared" si="43"/>
        <v>56000</v>
      </c>
      <c r="AL22" s="36"/>
      <c r="AM22" s="58" t="str">
        <f t="shared" si="4"/>
        <v>Rehabilitation of existing Boreholes</v>
      </c>
      <c r="AN22" s="190">
        <f t="shared" si="16"/>
        <v>12000</v>
      </c>
      <c r="AO22" s="190">
        <f t="shared" si="17"/>
        <v>4000</v>
      </c>
      <c r="AP22" s="191">
        <f t="shared" si="18"/>
        <v>0</v>
      </c>
      <c r="AQ22" s="192">
        <f t="shared" si="19"/>
        <v>16000</v>
      </c>
      <c r="AR22" s="191">
        <f t="shared" si="20"/>
        <v>0</v>
      </c>
      <c r="AS22" s="190">
        <f t="shared" si="21"/>
        <v>0</v>
      </c>
      <c r="AT22" s="190">
        <f t="shared" si="22"/>
        <v>0</v>
      </c>
      <c r="AU22" s="192">
        <f t="shared" si="23"/>
        <v>0</v>
      </c>
      <c r="AV22" s="193">
        <f t="shared" si="44"/>
        <v>16000</v>
      </c>
      <c r="AX22" s="36"/>
      <c r="AY22" s="58" t="str">
        <f t="shared" si="6"/>
        <v>Rehabilitation of existing Boreholes</v>
      </c>
      <c r="AZ22" s="190">
        <f t="shared" si="24"/>
        <v>0</v>
      </c>
      <c r="BA22" s="190">
        <f t="shared" si="25"/>
        <v>8000</v>
      </c>
      <c r="BB22" s="191">
        <f t="shared" si="26"/>
        <v>0</v>
      </c>
      <c r="BC22" s="192">
        <f t="shared" si="27"/>
        <v>8000</v>
      </c>
      <c r="BD22" s="191">
        <f t="shared" si="28"/>
        <v>0</v>
      </c>
      <c r="BE22" s="190">
        <f t="shared" si="29"/>
        <v>0</v>
      </c>
      <c r="BF22" s="190">
        <f t="shared" si="30"/>
        <v>0</v>
      </c>
      <c r="BG22" s="192">
        <f t="shared" si="31"/>
        <v>0</v>
      </c>
      <c r="BH22" s="193">
        <f t="shared" si="45"/>
        <v>8000</v>
      </c>
    </row>
    <row r="23" spans="2:60" ht="15" customHeight="1">
      <c r="B23" s="36"/>
      <c r="C23" s="58" t="s">
        <v>113</v>
      </c>
      <c r="D23" s="130"/>
      <c r="E23" s="61"/>
      <c r="F23" s="101"/>
      <c r="G23" s="124"/>
      <c r="H23" s="134"/>
      <c r="I23" s="51">
        <f t="shared" si="8"/>
        <v>0</v>
      </c>
      <c r="J23" s="126"/>
      <c r="K23" s="134"/>
      <c r="L23" s="47">
        <f t="shared" si="9"/>
        <v>0</v>
      </c>
      <c r="N23" s="36"/>
      <c r="O23" s="58" t="str">
        <f t="shared" si="0"/>
        <v>...</v>
      </c>
      <c r="P23" s="190">
        <f t="shared" si="32"/>
        <v>0</v>
      </c>
      <c r="Q23" s="190">
        <f t="shared" si="33"/>
        <v>0</v>
      </c>
      <c r="R23" s="191">
        <f t="shared" si="34"/>
        <v>0</v>
      </c>
      <c r="S23" s="192">
        <f t="shared" si="35"/>
        <v>0</v>
      </c>
      <c r="T23" s="191">
        <f t="shared" si="10"/>
        <v>0</v>
      </c>
      <c r="U23" s="190">
        <f t="shared" si="11"/>
        <v>0</v>
      </c>
      <c r="V23" s="190">
        <f t="shared" si="12"/>
        <v>0</v>
      </c>
      <c r="W23" s="192">
        <f t="shared" si="36"/>
        <v>0</v>
      </c>
      <c r="X23" s="193">
        <f t="shared" si="37"/>
        <v>0</v>
      </c>
      <c r="Z23" s="36"/>
      <c r="AA23" s="58" t="str">
        <f t="shared" si="2"/>
        <v>...</v>
      </c>
      <c r="AB23" s="190">
        <f t="shared" si="38"/>
        <v>0</v>
      </c>
      <c r="AC23" s="190">
        <f t="shared" si="39"/>
        <v>0</v>
      </c>
      <c r="AD23" s="191">
        <f t="shared" si="40"/>
        <v>0</v>
      </c>
      <c r="AE23" s="192">
        <f t="shared" si="41"/>
        <v>0</v>
      </c>
      <c r="AF23" s="191">
        <f t="shared" si="13"/>
        <v>0</v>
      </c>
      <c r="AG23" s="190">
        <f t="shared" si="14"/>
        <v>0</v>
      </c>
      <c r="AH23" s="190">
        <f t="shared" si="15"/>
        <v>0</v>
      </c>
      <c r="AI23" s="192">
        <f t="shared" si="42"/>
        <v>0</v>
      </c>
      <c r="AJ23" s="193">
        <f t="shared" si="43"/>
        <v>0</v>
      </c>
      <c r="AL23" s="36"/>
      <c r="AM23" s="58" t="str">
        <f t="shared" si="4"/>
        <v>...</v>
      </c>
      <c r="AN23" s="190">
        <f t="shared" si="16"/>
        <v>0</v>
      </c>
      <c r="AO23" s="190">
        <f t="shared" si="17"/>
        <v>0</v>
      </c>
      <c r="AP23" s="191">
        <f t="shared" si="18"/>
        <v>0</v>
      </c>
      <c r="AQ23" s="192">
        <f t="shared" si="19"/>
        <v>0</v>
      </c>
      <c r="AR23" s="191">
        <f t="shared" si="20"/>
        <v>0</v>
      </c>
      <c r="AS23" s="190">
        <f t="shared" si="21"/>
        <v>0</v>
      </c>
      <c r="AT23" s="190">
        <f t="shared" si="22"/>
        <v>0</v>
      </c>
      <c r="AU23" s="192">
        <f t="shared" si="23"/>
        <v>0</v>
      </c>
      <c r="AV23" s="193">
        <f t="shared" si="44"/>
        <v>0</v>
      </c>
      <c r="AX23" s="36"/>
      <c r="AY23" s="58" t="str">
        <f t="shared" si="6"/>
        <v>...</v>
      </c>
      <c r="AZ23" s="190">
        <f t="shared" si="24"/>
        <v>0</v>
      </c>
      <c r="BA23" s="190">
        <f t="shared" si="25"/>
        <v>0</v>
      </c>
      <c r="BB23" s="191">
        <f t="shared" si="26"/>
        <v>0</v>
      </c>
      <c r="BC23" s="192">
        <f t="shared" si="27"/>
        <v>0</v>
      </c>
      <c r="BD23" s="191">
        <f t="shared" si="28"/>
        <v>0</v>
      </c>
      <c r="BE23" s="190">
        <f t="shared" si="29"/>
        <v>0</v>
      </c>
      <c r="BF23" s="190">
        <f t="shared" si="30"/>
        <v>0</v>
      </c>
      <c r="BG23" s="192">
        <f t="shared" si="31"/>
        <v>0</v>
      </c>
      <c r="BH23" s="193">
        <f t="shared" si="45"/>
        <v>0</v>
      </c>
    </row>
    <row r="24" spans="2:60" ht="15" customHeight="1">
      <c r="B24" s="36"/>
      <c r="C24" s="58" t="s">
        <v>104</v>
      </c>
      <c r="D24" s="123"/>
      <c r="E24" s="109"/>
      <c r="F24" s="107" t="s">
        <v>12</v>
      </c>
      <c r="G24" s="124"/>
      <c r="H24" s="134"/>
      <c r="I24" s="51">
        <f t="shared" si="8"/>
        <v>0</v>
      </c>
      <c r="J24" s="126">
        <v>1</v>
      </c>
      <c r="K24" s="134">
        <v>80000</v>
      </c>
      <c r="L24" s="47">
        <f t="shared" si="9"/>
        <v>80000</v>
      </c>
      <c r="N24" s="36"/>
      <c r="O24" s="58" t="str">
        <f t="shared" si="0"/>
        <v>New Office, Workshop and Storage Facilities</v>
      </c>
      <c r="P24" s="190">
        <f t="shared" si="32"/>
        <v>0</v>
      </c>
      <c r="Q24" s="190">
        <f t="shared" si="33"/>
        <v>0</v>
      </c>
      <c r="R24" s="191">
        <f t="shared" si="34"/>
        <v>0</v>
      </c>
      <c r="S24" s="192">
        <f t="shared" si="35"/>
        <v>0</v>
      </c>
      <c r="T24" s="191">
        <f t="shared" si="10"/>
        <v>80000</v>
      </c>
      <c r="U24" s="190">
        <f t="shared" si="11"/>
        <v>90000</v>
      </c>
      <c r="V24" s="190">
        <f t="shared" si="12"/>
        <v>110000</v>
      </c>
      <c r="W24" s="192">
        <f t="shared" si="36"/>
        <v>280000</v>
      </c>
      <c r="X24" s="193">
        <f t="shared" si="37"/>
        <v>280000</v>
      </c>
      <c r="Z24" s="36"/>
      <c r="AA24" s="58" t="str">
        <f t="shared" si="2"/>
        <v>New Office, Workshop and Storage Facilities</v>
      </c>
      <c r="AB24" s="190">
        <f t="shared" si="38"/>
        <v>0</v>
      </c>
      <c r="AC24" s="190">
        <f t="shared" si="39"/>
        <v>0</v>
      </c>
      <c r="AD24" s="191">
        <f t="shared" si="40"/>
        <v>0</v>
      </c>
      <c r="AE24" s="192">
        <f t="shared" si="41"/>
        <v>0</v>
      </c>
      <c r="AF24" s="191">
        <f t="shared" si="13"/>
        <v>80000</v>
      </c>
      <c r="AG24" s="190">
        <f t="shared" si="14"/>
        <v>70000</v>
      </c>
      <c r="AH24" s="190">
        <f t="shared" si="15"/>
        <v>20000</v>
      </c>
      <c r="AI24" s="192">
        <f t="shared" si="42"/>
        <v>170000</v>
      </c>
      <c r="AJ24" s="193">
        <f t="shared" si="43"/>
        <v>170000</v>
      </c>
      <c r="AL24" s="36"/>
      <c r="AM24" s="58" t="str">
        <f t="shared" si="4"/>
        <v>New Office, Workshop and Storage Facilities</v>
      </c>
      <c r="AN24" s="190">
        <f t="shared" si="16"/>
        <v>0</v>
      </c>
      <c r="AO24" s="190">
        <f t="shared" si="17"/>
        <v>0</v>
      </c>
      <c r="AP24" s="191">
        <f t="shared" si="18"/>
        <v>0</v>
      </c>
      <c r="AQ24" s="192">
        <f t="shared" si="19"/>
        <v>0</v>
      </c>
      <c r="AR24" s="191">
        <f t="shared" si="20"/>
        <v>20000</v>
      </c>
      <c r="AS24" s="190">
        <f t="shared" si="21"/>
        <v>20000</v>
      </c>
      <c r="AT24" s="190">
        <f t="shared" si="22"/>
        <v>40000</v>
      </c>
      <c r="AU24" s="192">
        <f t="shared" si="23"/>
        <v>80000</v>
      </c>
      <c r="AV24" s="193">
        <f t="shared" si="44"/>
        <v>80000</v>
      </c>
      <c r="AX24" s="36"/>
      <c r="AY24" s="58" t="str">
        <f t="shared" si="6"/>
        <v>New Office, Workshop and Storage Facilities</v>
      </c>
      <c r="AZ24" s="190">
        <f t="shared" si="24"/>
        <v>0</v>
      </c>
      <c r="BA24" s="190">
        <f t="shared" si="25"/>
        <v>0</v>
      </c>
      <c r="BB24" s="191">
        <f t="shared" si="26"/>
        <v>0</v>
      </c>
      <c r="BC24" s="192">
        <f t="shared" si="27"/>
        <v>0</v>
      </c>
      <c r="BD24" s="191">
        <f t="shared" si="28"/>
        <v>40000</v>
      </c>
      <c r="BE24" s="190">
        <f t="shared" si="29"/>
        <v>25000</v>
      </c>
      <c r="BF24" s="190">
        <f t="shared" si="30"/>
        <v>40000</v>
      </c>
      <c r="BG24" s="192">
        <f t="shared" si="31"/>
        <v>105000</v>
      </c>
      <c r="BH24" s="193">
        <f t="shared" si="45"/>
        <v>105000</v>
      </c>
    </row>
    <row r="25" spans="2:60" ht="15" customHeight="1">
      <c r="B25" s="36"/>
      <c r="C25" s="58" t="s">
        <v>105</v>
      </c>
      <c r="D25" s="123"/>
      <c r="E25" s="109"/>
      <c r="F25" s="107" t="s">
        <v>13</v>
      </c>
      <c r="G25" s="124"/>
      <c r="H25" s="139">
        <v>450</v>
      </c>
      <c r="I25" s="51">
        <f t="shared" si="8"/>
        <v>0</v>
      </c>
      <c r="J25" s="126"/>
      <c r="K25" s="134"/>
      <c r="L25" s="47">
        <f t="shared" si="9"/>
        <v>0</v>
      </c>
      <c r="N25" s="36"/>
      <c r="O25" s="58" t="str">
        <f t="shared" si="0"/>
        <v>New Water Treatment Plant </v>
      </c>
      <c r="P25" s="190">
        <f t="shared" si="32"/>
        <v>0</v>
      </c>
      <c r="Q25" s="190">
        <f t="shared" si="33"/>
        <v>1080000</v>
      </c>
      <c r="R25" s="191">
        <f t="shared" si="34"/>
        <v>0</v>
      </c>
      <c r="S25" s="192">
        <f t="shared" si="35"/>
        <v>1080000</v>
      </c>
      <c r="T25" s="191">
        <f t="shared" si="10"/>
        <v>0</v>
      </c>
      <c r="U25" s="190">
        <f t="shared" si="11"/>
        <v>1080000</v>
      </c>
      <c r="V25" s="190">
        <f t="shared" si="12"/>
        <v>1890000</v>
      </c>
      <c r="W25" s="192">
        <f t="shared" si="36"/>
        <v>2970000</v>
      </c>
      <c r="X25" s="193">
        <f t="shared" si="37"/>
        <v>4050000</v>
      </c>
      <c r="Z25" s="36"/>
      <c r="AA25" s="58" t="str">
        <f t="shared" si="2"/>
        <v>New Water Treatment Plant </v>
      </c>
      <c r="AB25" s="190">
        <f t="shared" si="38"/>
        <v>0</v>
      </c>
      <c r="AC25" s="190">
        <f t="shared" si="39"/>
        <v>0</v>
      </c>
      <c r="AD25" s="191">
        <f t="shared" si="40"/>
        <v>0</v>
      </c>
      <c r="AE25" s="192">
        <f t="shared" si="41"/>
        <v>0</v>
      </c>
      <c r="AF25" s="191">
        <f t="shared" si="13"/>
        <v>1080000</v>
      </c>
      <c r="AG25" s="190">
        <f t="shared" si="14"/>
        <v>1080000</v>
      </c>
      <c r="AH25" s="190">
        <f t="shared" si="15"/>
        <v>0</v>
      </c>
      <c r="AI25" s="192">
        <f t="shared" si="42"/>
        <v>2160000</v>
      </c>
      <c r="AJ25" s="193">
        <f t="shared" si="43"/>
        <v>2160000</v>
      </c>
      <c r="AL25" s="36"/>
      <c r="AM25" s="58" t="str">
        <f t="shared" si="4"/>
        <v>New Water Treatment Plant </v>
      </c>
      <c r="AN25" s="190">
        <f t="shared" si="16"/>
        <v>0</v>
      </c>
      <c r="AO25" s="190">
        <f t="shared" si="17"/>
        <v>648000</v>
      </c>
      <c r="AP25" s="191">
        <f t="shared" si="18"/>
        <v>180000</v>
      </c>
      <c r="AQ25" s="192">
        <f t="shared" si="19"/>
        <v>828000</v>
      </c>
      <c r="AR25" s="191">
        <f t="shared" si="20"/>
        <v>0</v>
      </c>
      <c r="AS25" s="190">
        <f t="shared" si="21"/>
        <v>648000</v>
      </c>
      <c r="AT25" s="190">
        <f t="shared" si="22"/>
        <v>900000</v>
      </c>
      <c r="AU25" s="192">
        <f t="shared" si="23"/>
        <v>1548000</v>
      </c>
      <c r="AV25" s="193">
        <f t="shared" si="44"/>
        <v>2376000</v>
      </c>
      <c r="AX25" s="36"/>
      <c r="AY25" s="58" t="str">
        <f t="shared" si="6"/>
        <v>New Water Treatment Plant </v>
      </c>
      <c r="AZ25" s="190">
        <f t="shared" si="24"/>
        <v>540000</v>
      </c>
      <c r="BA25" s="190">
        <f t="shared" si="25"/>
        <v>0</v>
      </c>
      <c r="BB25" s="191">
        <f t="shared" si="26"/>
        <v>1350000</v>
      </c>
      <c r="BC25" s="192">
        <f t="shared" si="27"/>
        <v>1890000</v>
      </c>
      <c r="BD25" s="191">
        <f t="shared" si="28"/>
        <v>540000</v>
      </c>
      <c r="BE25" s="190">
        <f t="shared" si="29"/>
        <v>765000</v>
      </c>
      <c r="BF25" s="190">
        <f t="shared" si="30"/>
        <v>1080000</v>
      </c>
      <c r="BG25" s="192">
        <f t="shared" si="31"/>
        <v>2385000</v>
      </c>
      <c r="BH25" s="193">
        <f t="shared" si="45"/>
        <v>4275000</v>
      </c>
    </row>
    <row r="26" spans="2:60" ht="15" customHeight="1">
      <c r="B26" s="36"/>
      <c r="C26" s="14" t="s">
        <v>106</v>
      </c>
      <c r="D26" s="123"/>
      <c r="E26" s="109"/>
      <c r="F26" s="107" t="s">
        <v>14</v>
      </c>
      <c r="G26" s="124"/>
      <c r="H26" s="139">
        <v>200</v>
      </c>
      <c r="I26" s="51">
        <f>(G26*H26)</f>
        <v>0</v>
      </c>
      <c r="J26" s="126"/>
      <c r="K26" s="134"/>
      <c r="L26" s="47">
        <f>(J26*K26)</f>
        <v>0</v>
      </c>
      <c r="N26" s="36"/>
      <c r="O26" s="58" t="str">
        <f t="shared" si="0"/>
        <v>New Storage Capacities</v>
      </c>
      <c r="P26" s="190">
        <f t="shared" si="32"/>
        <v>0</v>
      </c>
      <c r="Q26" s="190">
        <f t="shared" si="33"/>
        <v>50000</v>
      </c>
      <c r="R26" s="191">
        <f t="shared" si="34"/>
        <v>0</v>
      </c>
      <c r="S26" s="192">
        <f t="shared" si="35"/>
        <v>50000</v>
      </c>
      <c r="T26" s="191">
        <f t="shared" si="10"/>
        <v>0</v>
      </c>
      <c r="U26" s="190">
        <f t="shared" si="11"/>
        <v>50000</v>
      </c>
      <c r="V26" s="190">
        <f t="shared" si="12"/>
        <v>100000</v>
      </c>
      <c r="W26" s="192">
        <f t="shared" si="36"/>
        <v>150000</v>
      </c>
      <c r="X26" s="193">
        <f t="shared" si="37"/>
        <v>200000</v>
      </c>
      <c r="Z26" s="36"/>
      <c r="AA26" s="58" t="str">
        <f t="shared" si="2"/>
        <v>New Storage Capacities</v>
      </c>
      <c r="AB26" s="190">
        <f t="shared" si="38"/>
        <v>0</v>
      </c>
      <c r="AC26" s="190">
        <f t="shared" si="39"/>
        <v>0</v>
      </c>
      <c r="AD26" s="191">
        <f t="shared" si="40"/>
        <v>0</v>
      </c>
      <c r="AE26" s="192">
        <f t="shared" si="41"/>
        <v>0</v>
      </c>
      <c r="AF26" s="191">
        <f t="shared" si="13"/>
        <v>50000</v>
      </c>
      <c r="AG26" s="190">
        <f t="shared" si="14"/>
        <v>50000</v>
      </c>
      <c r="AH26" s="190">
        <f t="shared" si="15"/>
        <v>0</v>
      </c>
      <c r="AI26" s="192">
        <f t="shared" si="42"/>
        <v>100000</v>
      </c>
      <c r="AJ26" s="193">
        <f t="shared" si="43"/>
        <v>100000</v>
      </c>
      <c r="AL26" s="36"/>
      <c r="AM26" s="58" t="str">
        <f t="shared" si="4"/>
        <v>New Storage Capacities</v>
      </c>
      <c r="AN26" s="190">
        <f t="shared" si="16"/>
        <v>0</v>
      </c>
      <c r="AO26" s="190">
        <f t="shared" si="17"/>
        <v>30000</v>
      </c>
      <c r="AP26" s="191">
        <f t="shared" si="18"/>
        <v>20000</v>
      </c>
      <c r="AQ26" s="192">
        <f t="shared" si="19"/>
        <v>50000</v>
      </c>
      <c r="AR26" s="191">
        <f t="shared" si="20"/>
        <v>0</v>
      </c>
      <c r="AS26" s="190">
        <f t="shared" si="21"/>
        <v>30000</v>
      </c>
      <c r="AT26" s="190">
        <f t="shared" si="22"/>
        <v>40000</v>
      </c>
      <c r="AU26" s="192">
        <f t="shared" si="23"/>
        <v>70000</v>
      </c>
      <c r="AV26" s="193">
        <f t="shared" si="44"/>
        <v>120000</v>
      </c>
      <c r="AX26" s="36"/>
      <c r="AY26" s="58" t="str">
        <f t="shared" si="6"/>
        <v>New Storage Capacities</v>
      </c>
      <c r="AZ26" s="190">
        <f t="shared" si="24"/>
        <v>30000</v>
      </c>
      <c r="BA26" s="190">
        <f t="shared" si="25"/>
        <v>0</v>
      </c>
      <c r="BB26" s="191">
        <f t="shared" si="26"/>
        <v>60000</v>
      </c>
      <c r="BC26" s="192">
        <f t="shared" si="27"/>
        <v>90000</v>
      </c>
      <c r="BD26" s="191">
        <f t="shared" si="28"/>
        <v>30000</v>
      </c>
      <c r="BE26" s="190">
        <f t="shared" si="29"/>
        <v>0</v>
      </c>
      <c r="BF26" s="190">
        <f t="shared" si="30"/>
        <v>50000</v>
      </c>
      <c r="BG26" s="192">
        <f t="shared" si="31"/>
        <v>80000</v>
      </c>
      <c r="BH26" s="193">
        <f t="shared" si="45"/>
        <v>170000</v>
      </c>
    </row>
    <row r="27" spans="2:60" ht="15" customHeight="1">
      <c r="B27" s="36"/>
      <c r="C27" s="14" t="s">
        <v>111</v>
      </c>
      <c r="D27" s="123"/>
      <c r="E27" s="109"/>
      <c r="F27" s="107" t="s">
        <v>13</v>
      </c>
      <c r="G27" s="124"/>
      <c r="H27" s="139">
        <v>40</v>
      </c>
      <c r="I27" s="51">
        <f>(G27*H27)</f>
        <v>0</v>
      </c>
      <c r="J27" s="126"/>
      <c r="K27" s="134"/>
      <c r="L27" s="47">
        <f>(J27*K27)</f>
        <v>0</v>
      </c>
      <c r="N27" s="36"/>
      <c r="O27" s="58" t="str">
        <f t="shared" si="0"/>
        <v>New Low &amp; High Lift Pumping Facilities</v>
      </c>
      <c r="P27" s="190">
        <f t="shared" si="32"/>
        <v>0</v>
      </c>
      <c r="Q27" s="190">
        <f t="shared" si="33"/>
        <v>96000</v>
      </c>
      <c r="R27" s="191">
        <f t="shared" si="34"/>
        <v>0</v>
      </c>
      <c r="S27" s="192">
        <f t="shared" si="35"/>
        <v>96000</v>
      </c>
      <c r="T27" s="191">
        <f t="shared" si="10"/>
        <v>0</v>
      </c>
      <c r="U27" s="190">
        <f t="shared" si="11"/>
        <v>96000</v>
      </c>
      <c r="V27" s="190">
        <f t="shared" si="12"/>
        <v>168000</v>
      </c>
      <c r="W27" s="192">
        <f t="shared" si="36"/>
        <v>264000</v>
      </c>
      <c r="X27" s="193">
        <f t="shared" si="37"/>
        <v>360000</v>
      </c>
      <c r="Z27" s="36"/>
      <c r="AA27" s="58" t="str">
        <f t="shared" si="2"/>
        <v>New Low &amp; High Lift Pumping Facilities</v>
      </c>
      <c r="AB27" s="190">
        <f t="shared" si="38"/>
        <v>0</v>
      </c>
      <c r="AC27" s="190">
        <f t="shared" si="39"/>
        <v>0</v>
      </c>
      <c r="AD27" s="191">
        <f t="shared" si="40"/>
        <v>0</v>
      </c>
      <c r="AE27" s="192">
        <f t="shared" si="41"/>
        <v>0</v>
      </c>
      <c r="AF27" s="191">
        <f t="shared" si="13"/>
        <v>96000</v>
      </c>
      <c r="AG27" s="190">
        <f t="shared" si="14"/>
        <v>96000</v>
      </c>
      <c r="AH27" s="190">
        <f t="shared" si="15"/>
        <v>0</v>
      </c>
      <c r="AI27" s="192">
        <f t="shared" si="42"/>
        <v>192000</v>
      </c>
      <c r="AJ27" s="193">
        <f t="shared" si="43"/>
        <v>192000</v>
      </c>
      <c r="AL27" s="36"/>
      <c r="AM27" s="58" t="str">
        <f t="shared" si="4"/>
        <v>New Low &amp; High Lift Pumping Facilities</v>
      </c>
      <c r="AN27" s="190">
        <f t="shared" si="16"/>
        <v>0</v>
      </c>
      <c r="AO27" s="190">
        <f t="shared" si="17"/>
        <v>57600</v>
      </c>
      <c r="AP27" s="191">
        <f t="shared" si="18"/>
        <v>16000</v>
      </c>
      <c r="AQ27" s="192">
        <f t="shared" si="19"/>
        <v>73600</v>
      </c>
      <c r="AR27" s="191">
        <f t="shared" si="20"/>
        <v>0</v>
      </c>
      <c r="AS27" s="190">
        <f t="shared" si="21"/>
        <v>57600</v>
      </c>
      <c r="AT27" s="190">
        <f t="shared" si="22"/>
        <v>80000</v>
      </c>
      <c r="AU27" s="192">
        <f t="shared" si="23"/>
        <v>137600</v>
      </c>
      <c r="AV27" s="193">
        <f t="shared" si="44"/>
        <v>211200</v>
      </c>
      <c r="AX27" s="36"/>
      <c r="AY27" s="58" t="str">
        <f t="shared" si="6"/>
        <v>New Low &amp; High Lift Pumping Facilities</v>
      </c>
      <c r="AZ27" s="190">
        <f t="shared" si="24"/>
        <v>48000</v>
      </c>
      <c r="BA27" s="190">
        <f t="shared" si="25"/>
        <v>0</v>
      </c>
      <c r="BB27" s="191">
        <f t="shared" si="26"/>
        <v>0</v>
      </c>
      <c r="BC27" s="192">
        <f t="shared" si="27"/>
        <v>48000</v>
      </c>
      <c r="BD27" s="191">
        <f t="shared" si="28"/>
        <v>48000</v>
      </c>
      <c r="BE27" s="190">
        <f t="shared" si="29"/>
        <v>0</v>
      </c>
      <c r="BF27" s="190">
        <f t="shared" si="30"/>
        <v>0</v>
      </c>
      <c r="BG27" s="192">
        <f t="shared" si="31"/>
        <v>48000</v>
      </c>
      <c r="BH27" s="193">
        <f t="shared" si="45"/>
        <v>96000</v>
      </c>
    </row>
    <row r="28" spans="2:60" ht="15" customHeight="1" thickBot="1">
      <c r="B28" s="36"/>
      <c r="C28" s="60" t="s">
        <v>77</v>
      </c>
      <c r="D28" s="121"/>
      <c r="E28" s="103"/>
      <c r="F28" s="102" t="s">
        <v>72</v>
      </c>
      <c r="G28" s="125"/>
      <c r="H28" s="135"/>
      <c r="I28" s="64">
        <f>(G28*H28)</f>
        <v>0</v>
      </c>
      <c r="J28" s="127"/>
      <c r="K28" s="135"/>
      <c r="L28" s="63">
        <f>(J28*K28)</f>
        <v>0</v>
      </c>
      <c r="N28" s="59"/>
      <c r="O28" s="60" t="str">
        <f t="shared" si="0"/>
        <v>New Boreholes</v>
      </c>
      <c r="P28" s="190">
        <f t="shared" si="32"/>
        <v>0</v>
      </c>
      <c r="Q28" s="190">
        <f t="shared" si="33"/>
        <v>0</v>
      </c>
      <c r="R28" s="191">
        <f t="shared" si="34"/>
        <v>0</v>
      </c>
      <c r="S28" s="192">
        <f t="shared" si="35"/>
        <v>0</v>
      </c>
      <c r="T28" s="191">
        <f t="shared" si="10"/>
        <v>0</v>
      </c>
      <c r="U28" s="190">
        <f t="shared" si="11"/>
        <v>0</v>
      </c>
      <c r="V28" s="190">
        <f t="shared" si="12"/>
        <v>0</v>
      </c>
      <c r="W28" s="192">
        <f t="shared" si="36"/>
        <v>0</v>
      </c>
      <c r="X28" s="193">
        <f t="shared" si="37"/>
        <v>0</v>
      </c>
      <c r="Z28" s="36"/>
      <c r="AA28" s="60" t="str">
        <f t="shared" si="2"/>
        <v>New Boreholes</v>
      </c>
      <c r="AB28" s="190">
        <f t="shared" si="38"/>
        <v>0</v>
      </c>
      <c r="AC28" s="190">
        <f t="shared" si="39"/>
        <v>120000</v>
      </c>
      <c r="AD28" s="191">
        <f t="shared" si="40"/>
        <v>120000</v>
      </c>
      <c r="AE28" s="192">
        <f t="shared" si="41"/>
        <v>240000</v>
      </c>
      <c r="AF28" s="191">
        <f t="shared" si="13"/>
        <v>0</v>
      </c>
      <c r="AG28" s="190">
        <f t="shared" si="14"/>
        <v>0</v>
      </c>
      <c r="AH28" s="190">
        <f t="shared" si="15"/>
        <v>80000</v>
      </c>
      <c r="AI28" s="192">
        <f t="shared" si="42"/>
        <v>80000</v>
      </c>
      <c r="AJ28" s="193">
        <f t="shared" si="43"/>
        <v>320000</v>
      </c>
      <c r="AL28" s="59"/>
      <c r="AM28" s="60" t="str">
        <f t="shared" si="4"/>
        <v>New Boreholes</v>
      </c>
      <c r="AN28" s="190">
        <f t="shared" si="16"/>
        <v>120000</v>
      </c>
      <c r="AO28" s="190">
        <f t="shared" si="17"/>
        <v>0</v>
      </c>
      <c r="AP28" s="191">
        <f t="shared" si="18"/>
        <v>0</v>
      </c>
      <c r="AQ28" s="192">
        <f t="shared" si="19"/>
        <v>120000</v>
      </c>
      <c r="AR28" s="191">
        <f t="shared" si="20"/>
        <v>120000</v>
      </c>
      <c r="AS28" s="190">
        <f t="shared" si="21"/>
        <v>0</v>
      </c>
      <c r="AT28" s="190">
        <f t="shared" si="22"/>
        <v>0</v>
      </c>
      <c r="AU28" s="192">
        <f t="shared" si="23"/>
        <v>120000</v>
      </c>
      <c r="AV28" s="193">
        <f t="shared" si="44"/>
        <v>240000</v>
      </c>
      <c r="AX28" s="59"/>
      <c r="AY28" s="60" t="str">
        <f t="shared" si="6"/>
        <v>New Boreholes</v>
      </c>
      <c r="AZ28" s="190">
        <f t="shared" si="24"/>
        <v>0</v>
      </c>
      <c r="BA28" s="190">
        <f t="shared" si="25"/>
        <v>0</v>
      </c>
      <c r="BB28" s="191">
        <f t="shared" si="26"/>
        <v>0</v>
      </c>
      <c r="BC28" s="192">
        <f t="shared" si="27"/>
        <v>0</v>
      </c>
      <c r="BD28" s="191">
        <f t="shared" si="28"/>
        <v>0</v>
      </c>
      <c r="BE28" s="190">
        <f t="shared" si="29"/>
        <v>0</v>
      </c>
      <c r="BF28" s="190">
        <f t="shared" si="30"/>
        <v>0</v>
      </c>
      <c r="BG28" s="192">
        <f t="shared" si="31"/>
        <v>0</v>
      </c>
      <c r="BH28" s="193">
        <f t="shared" si="45"/>
        <v>0</v>
      </c>
    </row>
    <row r="29" spans="2:60" ht="15" customHeight="1" thickBot="1">
      <c r="B29" s="13"/>
      <c r="C29" s="68" t="s">
        <v>31</v>
      </c>
      <c r="D29" s="15"/>
      <c r="E29" s="128">
        <v>1280000</v>
      </c>
      <c r="F29" s="15"/>
      <c r="G29" s="22"/>
      <c r="H29" s="22"/>
      <c r="I29" s="67">
        <f>SUM(I18:I28)</f>
        <v>725000</v>
      </c>
      <c r="J29" s="65"/>
      <c r="K29" s="66"/>
      <c r="L29" s="67">
        <f>SUM(L18:L28)</f>
        <v>80000</v>
      </c>
      <c r="N29" s="184"/>
      <c r="O29" s="185" t="str">
        <f t="shared" si="0"/>
        <v>Sub-Total 2: </v>
      </c>
      <c r="P29" s="194">
        <f aca="true" t="shared" si="46" ref="P29:X29">SUM(P18:P28)</f>
        <v>725000</v>
      </c>
      <c r="Q29" s="194">
        <f t="shared" si="46"/>
        <v>1459000</v>
      </c>
      <c r="R29" s="194">
        <f t="shared" si="46"/>
        <v>457000</v>
      </c>
      <c r="S29" s="195">
        <f t="shared" si="46"/>
        <v>2641000</v>
      </c>
      <c r="T29" s="194">
        <f t="shared" si="46"/>
        <v>80000</v>
      </c>
      <c r="U29" s="194">
        <f t="shared" si="46"/>
        <v>1316000</v>
      </c>
      <c r="V29" s="194">
        <f t="shared" si="46"/>
        <v>2268000</v>
      </c>
      <c r="W29" s="195">
        <f t="shared" si="46"/>
        <v>3664000</v>
      </c>
      <c r="X29" s="195">
        <f t="shared" si="46"/>
        <v>6305000</v>
      </c>
      <c r="Z29" s="13"/>
      <c r="AA29" s="185" t="str">
        <f t="shared" si="2"/>
        <v>Sub-Total 2: </v>
      </c>
      <c r="AB29" s="194">
        <f aca="true" t="shared" si="47" ref="AB29:AJ29">SUM(AB18:AB28)</f>
        <v>1064000</v>
      </c>
      <c r="AC29" s="194">
        <f t="shared" si="47"/>
        <v>721000</v>
      </c>
      <c r="AD29" s="194">
        <f t="shared" si="47"/>
        <v>152000</v>
      </c>
      <c r="AE29" s="195">
        <f t="shared" si="47"/>
        <v>1937000</v>
      </c>
      <c r="AF29" s="194">
        <f t="shared" si="47"/>
        <v>1306000</v>
      </c>
      <c r="AG29" s="194">
        <f t="shared" si="47"/>
        <v>1296000</v>
      </c>
      <c r="AH29" s="194">
        <f t="shared" si="47"/>
        <v>100000</v>
      </c>
      <c r="AI29" s="195">
        <f t="shared" si="47"/>
        <v>2702000</v>
      </c>
      <c r="AJ29" s="195">
        <f t="shared" si="47"/>
        <v>4639000</v>
      </c>
      <c r="AL29" s="184"/>
      <c r="AM29" s="185" t="str">
        <f t="shared" si="4"/>
        <v>Sub-Total 2: </v>
      </c>
      <c r="AN29" s="194">
        <f aca="true" t="shared" si="48" ref="AN29:AV29">SUM(AN18:AN28)</f>
        <v>152000</v>
      </c>
      <c r="AO29" s="194">
        <f t="shared" si="48"/>
        <v>1169600</v>
      </c>
      <c r="AP29" s="194">
        <f t="shared" si="48"/>
        <v>409000</v>
      </c>
      <c r="AQ29" s="195">
        <f t="shared" si="48"/>
        <v>1730600</v>
      </c>
      <c r="AR29" s="194">
        <f t="shared" si="48"/>
        <v>140000</v>
      </c>
      <c r="AS29" s="194">
        <f t="shared" si="48"/>
        <v>755600</v>
      </c>
      <c r="AT29" s="194">
        <f t="shared" si="48"/>
        <v>1060000</v>
      </c>
      <c r="AU29" s="195">
        <f t="shared" si="48"/>
        <v>1955600</v>
      </c>
      <c r="AV29" s="195">
        <f t="shared" si="48"/>
        <v>3686200</v>
      </c>
      <c r="AX29" s="184"/>
      <c r="AY29" s="185" t="str">
        <f t="shared" si="6"/>
        <v>Sub-Total 2: </v>
      </c>
      <c r="AZ29" s="194">
        <f aca="true" t="shared" si="49" ref="AZ29:BH29">SUM(AZ18:AZ28)</f>
        <v>833000</v>
      </c>
      <c r="BA29" s="194">
        <f t="shared" si="49"/>
        <v>63000</v>
      </c>
      <c r="BB29" s="194">
        <f t="shared" si="49"/>
        <v>1680000</v>
      </c>
      <c r="BC29" s="195">
        <f t="shared" si="49"/>
        <v>2576000</v>
      </c>
      <c r="BD29" s="194">
        <f t="shared" si="49"/>
        <v>658000</v>
      </c>
      <c r="BE29" s="194">
        <f t="shared" si="49"/>
        <v>790000</v>
      </c>
      <c r="BF29" s="194">
        <f t="shared" si="49"/>
        <v>1170000</v>
      </c>
      <c r="BG29" s="195">
        <f t="shared" si="49"/>
        <v>2618000</v>
      </c>
      <c r="BH29" s="195">
        <f t="shared" si="49"/>
        <v>5194000</v>
      </c>
    </row>
    <row r="30" spans="2:60" ht="15" customHeight="1">
      <c r="B30" s="28" t="s">
        <v>7</v>
      </c>
      <c r="C30" s="29" t="s">
        <v>32</v>
      </c>
      <c r="D30" s="99"/>
      <c r="E30" s="30"/>
      <c r="F30" s="100"/>
      <c r="G30" s="31"/>
      <c r="H30" s="32"/>
      <c r="I30" s="50"/>
      <c r="J30" s="57"/>
      <c r="K30" s="32"/>
      <c r="L30" s="32"/>
      <c r="N30" s="28" t="s">
        <v>7</v>
      </c>
      <c r="O30" s="153" t="str">
        <f t="shared" si="0"/>
        <v>Transmission and Pumping Main</v>
      </c>
      <c r="P30" s="196"/>
      <c r="Q30" s="197"/>
      <c r="R30" s="197"/>
      <c r="S30" s="198"/>
      <c r="T30" s="199"/>
      <c r="U30" s="197"/>
      <c r="V30" s="197"/>
      <c r="W30" s="198"/>
      <c r="X30" s="200"/>
      <c r="Z30" s="28" t="s">
        <v>7</v>
      </c>
      <c r="AA30" s="153" t="str">
        <f t="shared" si="2"/>
        <v>Transmission and Pumping Main</v>
      </c>
      <c r="AB30" s="196"/>
      <c r="AC30" s="197"/>
      <c r="AD30" s="197"/>
      <c r="AE30" s="198"/>
      <c r="AF30" s="199"/>
      <c r="AG30" s="197"/>
      <c r="AH30" s="197"/>
      <c r="AI30" s="198"/>
      <c r="AJ30" s="200"/>
      <c r="AL30" s="28" t="s">
        <v>7</v>
      </c>
      <c r="AM30" s="153" t="str">
        <f t="shared" si="4"/>
        <v>Transmission and Pumping Main</v>
      </c>
      <c r="AN30" s="196"/>
      <c r="AO30" s="197"/>
      <c r="AP30" s="197"/>
      <c r="AQ30" s="198"/>
      <c r="AR30" s="199"/>
      <c r="AS30" s="197"/>
      <c r="AT30" s="197"/>
      <c r="AU30" s="198"/>
      <c r="AV30" s="200"/>
      <c r="AX30" s="28" t="s">
        <v>7</v>
      </c>
      <c r="AY30" s="153" t="str">
        <f t="shared" si="6"/>
        <v>Transmission and Pumping Main</v>
      </c>
      <c r="AZ30" s="196"/>
      <c r="BA30" s="197"/>
      <c r="BB30" s="197"/>
      <c r="BC30" s="198"/>
      <c r="BD30" s="199"/>
      <c r="BE30" s="197"/>
      <c r="BF30" s="197"/>
      <c r="BG30" s="198"/>
      <c r="BH30" s="200"/>
    </row>
    <row r="31" spans="2:60" ht="15" customHeight="1">
      <c r="B31" s="36"/>
      <c r="C31" s="58" t="s">
        <v>112</v>
      </c>
      <c r="D31" s="130" t="s">
        <v>114</v>
      </c>
      <c r="E31" s="61"/>
      <c r="F31" s="101" t="s">
        <v>10</v>
      </c>
      <c r="G31" s="124">
        <v>21000</v>
      </c>
      <c r="H31" s="134">
        <v>5</v>
      </c>
      <c r="I31" s="51">
        <f>(G31*H31)</f>
        <v>105000</v>
      </c>
      <c r="J31" s="126"/>
      <c r="K31" s="134"/>
      <c r="L31" s="47">
        <f>(J31*K31)</f>
        <v>0</v>
      </c>
      <c r="N31" s="36"/>
      <c r="O31" s="58" t="str">
        <f t="shared" si="0"/>
        <v>Rehabilitation of existing Transmission Main (DN ...)</v>
      </c>
      <c r="P31" s="190">
        <f>(I31)</f>
        <v>105000</v>
      </c>
      <c r="Q31" s="190">
        <f>(I110)</f>
        <v>120000</v>
      </c>
      <c r="R31" s="191">
        <f>(I189)</f>
        <v>30000</v>
      </c>
      <c r="S31" s="192">
        <f>SUM(P31:R31)</f>
        <v>255000</v>
      </c>
      <c r="T31" s="191">
        <f>(L31)</f>
        <v>0</v>
      </c>
      <c r="U31" s="190">
        <f>(L110)</f>
        <v>0</v>
      </c>
      <c r="V31" s="190">
        <f>(L189)</f>
        <v>0</v>
      </c>
      <c r="W31" s="192">
        <f>SUM(T31:V31)</f>
        <v>0</v>
      </c>
      <c r="X31" s="193">
        <f>(S31+W31)</f>
        <v>255000</v>
      </c>
      <c r="Z31" s="36"/>
      <c r="AA31" s="58" t="str">
        <f t="shared" si="2"/>
        <v>Rehabilitation of existing Transmission Main (DN ...)</v>
      </c>
      <c r="AB31" s="190">
        <f>(I268)</f>
        <v>90000</v>
      </c>
      <c r="AC31" s="190">
        <f>(I347)</f>
        <v>120000</v>
      </c>
      <c r="AD31" s="191">
        <f>(I426)</f>
        <v>0</v>
      </c>
      <c r="AE31" s="192">
        <f>SUM(AB31:AD31)</f>
        <v>210000</v>
      </c>
      <c r="AF31" s="191">
        <f>(L268)</f>
        <v>0</v>
      </c>
      <c r="AG31" s="190">
        <f>(L347)</f>
        <v>0</v>
      </c>
      <c r="AH31" s="190">
        <f>(L426)</f>
        <v>0</v>
      </c>
      <c r="AI31" s="192">
        <f>SUM(AF31:AH31)</f>
        <v>0</v>
      </c>
      <c r="AJ31" s="193">
        <f>(AE31+AI31)</f>
        <v>210000</v>
      </c>
      <c r="AL31" s="36"/>
      <c r="AM31" s="58" t="str">
        <f t="shared" si="4"/>
        <v>Rehabilitation of existing Transmission Main (DN ...)</v>
      </c>
      <c r="AN31" s="190">
        <f>(I505)</f>
        <v>0</v>
      </c>
      <c r="AO31" s="190">
        <f>(I584)</f>
        <v>35000</v>
      </c>
      <c r="AP31" s="191">
        <f>(I663)</f>
        <v>0</v>
      </c>
      <c r="AQ31" s="192">
        <f>SUM(AN31:AP31)</f>
        <v>35000</v>
      </c>
      <c r="AR31" s="191">
        <f>(L505)</f>
        <v>0</v>
      </c>
      <c r="AS31" s="190">
        <f>(L584)</f>
        <v>0</v>
      </c>
      <c r="AT31" s="190">
        <f>(L663)</f>
        <v>0</v>
      </c>
      <c r="AU31" s="192">
        <f>SUM(AR31:AT31)</f>
        <v>0</v>
      </c>
      <c r="AV31" s="193">
        <f>(AQ31+AU31)</f>
        <v>35000</v>
      </c>
      <c r="AX31" s="36"/>
      <c r="AY31" s="58" t="str">
        <f t="shared" si="6"/>
        <v>Rehabilitation of existing Transmission Main (DN ...)</v>
      </c>
      <c r="AZ31" s="190">
        <f>(I742)</f>
        <v>0</v>
      </c>
      <c r="BA31" s="190">
        <f>(I821)</f>
        <v>0</v>
      </c>
      <c r="BB31" s="191">
        <f>(I900)</f>
        <v>30000</v>
      </c>
      <c r="BC31" s="192">
        <f>SUM(AZ31:BB31)</f>
        <v>30000</v>
      </c>
      <c r="BD31" s="191">
        <f>(L742)</f>
        <v>0</v>
      </c>
      <c r="BE31" s="190">
        <f>(L821)</f>
        <v>0</v>
      </c>
      <c r="BF31" s="190">
        <f>(L900)</f>
        <v>0</v>
      </c>
      <c r="BG31" s="192">
        <f>SUM(BD31:BF31)</f>
        <v>0</v>
      </c>
      <c r="BH31" s="193">
        <f>(BC31+BG31)</f>
        <v>30000</v>
      </c>
    </row>
    <row r="32" spans="2:60" ht="15" customHeight="1">
      <c r="B32" s="36"/>
      <c r="C32" s="58" t="s">
        <v>71</v>
      </c>
      <c r="D32" s="122"/>
      <c r="E32" s="61"/>
      <c r="F32" s="101" t="s">
        <v>10</v>
      </c>
      <c r="G32" s="124"/>
      <c r="H32" s="134"/>
      <c r="I32" s="51">
        <f>(G32*H32)</f>
        <v>0</v>
      </c>
      <c r="J32" s="126"/>
      <c r="K32" s="134"/>
      <c r="L32" s="47">
        <f>(J32*K32)</f>
        <v>0</v>
      </c>
      <c r="N32" s="36"/>
      <c r="O32" s="58" t="str">
        <f t="shared" si="0"/>
        <v>New Transmission Main (DN ...)</v>
      </c>
      <c r="P32" s="190">
        <f>(I32)</f>
        <v>0</v>
      </c>
      <c r="Q32" s="190">
        <f>(I111)</f>
        <v>0</v>
      </c>
      <c r="R32" s="191">
        <f>(I190)</f>
        <v>110000</v>
      </c>
      <c r="S32" s="192">
        <f>SUM(P32:R32)</f>
        <v>110000</v>
      </c>
      <c r="T32" s="191">
        <f>(L32)</f>
        <v>0</v>
      </c>
      <c r="U32" s="190">
        <f>(L111)</f>
        <v>2200000</v>
      </c>
      <c r="V32" s="190">
        <f>(L190)</f>
        <v>220000</v>
      </c>
      <c r="W32" s="192">
        <f>SUM(T32:V32)</f>
        <v>2420000</v>
      </c>
      <c r="X32" s="193">
        <f>(S32+W32)</f>
        <v>2530000</v>
      </c>
      <c r="Z32" s="36"/>
      <c r="AA32" s="58" t="str">
        <f t="shared" si="2"/>
        <v>New Transmission Main (DN ...)</v>
      </c>
      <c r="AB32" s="190">
        <f>(I269)</f>
        <v>0</v>
      </c>
      <c r="AC32" s="190">
        <f>(I348)</f>
        <v>77000</v>
      </c>
      <c r="AD32" s="191">
        <f>(I427)</f>
        <v>0</v>
      </c>
      <c r="AE32" s="192">
        <f>SUM(AB32:AD32)</f>
        <v>77000</v>
      </c>
      <c r="AF32" s="191">
        <f>(L269)</f>
        <v>330000</v>
      </c>
      <c r="AG32" s="190">
        <f>(L348)</f>
        <v>660000</v>
      </c>
      <c r="AH32" s="190">
        <f>(L427)</f>
        <v>0</v>
      </c>
      <c r="AI32" s="192">
        <f>SUM(AF32:AH32)</f>
        <v>990000</v>
      </c>
      <c r="AJ32" s="193">
        <f>(AE32+AI32)</f>
        <v>1067000</v>
      </c>
      <c r="AL32" s="36"/>
      <c r="AM32" s="58" t="str">
        <f t="shared" si="4"/>
        <v>New Transmission Main (DN ...)</v>
      </c>
      <c r="AN32" s="190">
        <f>(I506)</f>
        <v>0</v>
      </c>
      <c r="AO32" s="190">
        <f>(I585)</f>
        <v>0</v>
      </c>
      <c r="AP32" s="191">
        <f>(I664)</f>
        <v>0</v>
      </c>
      <c r="AQ32" s="192">
        <f>SUM(AN32:AP32)</f>
        <v>0</v>
      </c>
      <c r="AR32" s="191">
        <f>(L506)</f>
        <v>0</v>
      </c>
      <c r="AS32" s="190">
        <f>(L585)</f>
        <v>385000</v>
      </c>
      <c r="AT32" s="190">
        <f>(L664)</f>
        <v>0</v>
      </c>
      <c r="AU32" s="192">
        <f>SUM(AR32:AT32)</f>
        <v>385000</v>
      </c>
      <c r="AV32" s="193">
        <f>(AQ32+AU32)</f>
        <v>385000</v>
      </c>
      <c r="AX32" s="36"/>
      <c r="AY32" s="58" t="str">
        <f t="shared" si="6"/>
        <v>New Transmission Main (DN ...)</v>
      </c>
      <c r="AZ32" s="190">
        <f>(I743)</f>
        <v>0</v>
      </c>
      <c r="BA32" s="190">
        <f>(I822)</f>
        <v>1275000</v>
      </c>
      <c r="BB32" s="191">
        <f>(I901)</f>
        <v>0</v>
      </c>
      <c r="BC32" s="192">
        <f>SUM(AZ32:BB32)</f>
        <v>1275000</v>
      </c>
      <c r="BD32" s="191">
        <f>(L743)</f>
        <v>0</v>
      </c>
      <c r="BE32" s="190">
        <f>(L822)</f>
        <v>0</v>
      </c>
      <c r="BF32" s="190">
        <f>(L901)</f>
        <v>390000</v>
      </c>
      <c r="BG32" s="192">
        <f>SUM(BD32:BF32)</f>
        <v>390000</v>
      </c>
      <c r="BH32" s="193">
        <f>(BC32+BG32)</f>
        <v>1665000</v>
      </c>
    </row>
    <row r="33" spans="2:60" ht="15" customHeight="1" thickBot="1">
      <c r="B33" s="59"/>
      <c r="C33" s="58" t="s">
        <v>113</v>
      </c>
      <c r="D33" s="121"/>
      <c r="E33" s="103"/>
      <c r="F33" s="102"/>
      <c r="G33" s="125"/>
      <c r="H33" s="135"/>
      <c r="I33" s="64">
        <f>(G33*H33)</f>
        <v>0</v>
      </c>
      <c r="J33" s="127"/>
      <c r="K33" s="135"/>
      <c r="L33" s="63">
        <f>(J33*K33)</f>
        <v>0</v>
      </c>
      <c r="N33" s="59"/>
      <c r="O33" s="60" t="str">
        <f t="shared" si="0"/>
        <v>...</v>
      </c>
      <c r="P33" s="190">
        <f>(I33)</f>
        <v>0</v>
      </c>
      <c r="Q33" s="190">
        <f>(I112)</f>
        <v>0</v>
      </c>
      <c r="R33" s="191">
        <f>(I191)</f>
        <v>0</v>
      </c>
      <c r="S33" s="192">
        <f>SUM(P33:R33)</f>
        <v>0</v>
      </c>
      <c r="T33" s="191">
        <f>(L33)</f>
        <v>0</v>
      </c>
      <c r="U33" s="190">
        <f>(L112)</f>
        <v>0</v>
      </c>
      <c r="V33" s="190">
        <f>(L191)</f>
        <v>0</v>
      </c>
      <c r="W33" s="192">
        <f>SUM(T33:V33)</f>
        <v>0</v>
      </c>
      <c r="X33" s="193">
        <f>(S33+W33)</f>
        <v>0</v>
      </c>
      <c r="Z33" s="59"/>
      <c r="AA33" s="60" t="str">
        <f t="shared" si="2"/>
        <v>...</v>
      </c>
      <c r="AB33" s="190">
        <f>(I270)</f>
        <v>0</v>
      </c>
      <c r="AC33" s="190">
        <f>(I349)</f>
        <v>0</v>
      </c>
      <c r="AD33" s="191">
        <f>(I428)</f>
        <v>0</v>
      </c>
      <c r="AE33" s="192">
        <f>SUM(AB33:AD33)</f>
        <v>0</v>
      </c>
      <c r="AF33" s="191">
        <f>(L270)</f>
        <v>0</v>
      </c>
      <c r="AG33" s="190">
        <f>(L349)</f>
        <v>0</v>
      </c>
      <c r="AH33" s="190">
        <f>(L428)</f>
        <v>0</v>
      </c>
      <c r="AI33" s="192">
        <f>SUM(AF33:AH33)</f>
        <v>0</v>
      </c>
      <c r="AJ33" s="193">
        <f>(AE33+AI33)</f>
        <v>0</v>
      </c>
      <c r="AL33" s="59"/>
      <c r="AM33" s="60" t="str">
        <f t="shared" si="4"/>
        <v>...</v>
      </c>
      <c r="AN33" s="190">
        <f>(I507)</f>
        <v>0</v>
      </c>
      <c r="AO33" s="190">
        <f>(I586)</f>
        <v>0</v>
      </c>
      <c r="AP33" s="191">
        <f>(I665)</f>
        <v>0</v>
      </c>
      <c r="AQ33" s="192">
        <f>SUM(AN33:AP33)</f>
        <v>0</v>
      </c>
      <c r="AR33" s="191">
        <f>(L507)</f>
        <v>0</v>
      </c>
      <c r="AS33" s="190">
        <f>(L586)</f>
        <v>0</v>
      </c>
      <c r="AT33" s="190">
        <f>(L665)</f>
        <v>0</v>
      </c>
      <c r="AU33" s="192">
        <f>SUM(AR33:AT33)</f>
        <v>0</v>
      </c>
      <c r="AV33" s="193">
        <f>(AQ33+AU33)</f>
        <v>0</v>
      </c>
      <c r="AX33" s="59"/>
      <c r="AY33" s="60" t="str">
        <f t="shared" si="6"/>
        <v>...</v>
      </c>
      <c r="AZ33" s="190">
        <f>(I744)</f>
        <v>0</v>
      </c>
      <c r="BA33" s="190">
        <f>(I823)</f>
        <v>0</v>
      </c>
      <c r="BB33" s="191">
        <f>(I902)</f>
        <v>0</v>
      </c>
      <c r="BC33" s="192">
        <f>SUM(AZ33:BB33)</f>
        <v>0</v>
      </c>
      <c r="BD33" s="191">
        <f>(L744)</f>
        <v>0</v>
      </c>
      <c r="BE33" s="190">
        <f>(L823)</f>
        <v>0</v>
      </c>
      <c r="BF33" s="190">
        <f>(L902)</f>
        <v>0</v>
      </c>
      <c r="BG33" s="192">
        <f>SUM(BD33:BF33)</f>
        <v>0</v>
      </c>
      <c r="BH33" s="193">
        <f>(BC33+BG33)</f>
        <v>0</v>
      </c>
    </row>
    <row r="34" spans="2:60" ht="15" customHeight="1" thickBot="1">
      <c r="B34" s="13"/>
      <c r="C34" s="68" t="s">
        <v>34</v>
      </c>
      <c r="D34" s="15"/>
      <c r="E34" s="128">
        <v>690000</v>
      </c>
      <c r="F34" s="15"/>
      <c r="G34" s="22"/>
      <c r="H34" s="22"/>
      <c r="I34" s="67">
        <f>SUM(I31:I33)</f>
        <v>105000</v>
      </c>
      <c r="J34" s="65"/>
      <c r="K34" s="66"/>
      <c r="L34" s="67">
        <f>SUM(L31:L33)</f>
        <v>0</v>
      </c>
      <c r="N34" s="156"/>
      <c r="O34" s="157" t="str">
        <f t="shared" si="0"/>
        <v>Sub-Total 3: </v>
      </c>
      <c r="P34" s="194">
        <f aca="true" t="shared" si="50" ref="P34:X34">SUM(P31:P33)</f>
        <v>105000</v>
      </c>
      <c r="Q34" s="194">
        <f t="shared" si="50"/>
        <v>120000</v>
      </c>
      <c r="R34" s="194">
        <f t="shared" si="50"/>
        <v>140000</v>
      </c>
      <c r="S34" s="195">
        <f t="shared" si="50"/>
        <v>365000</v>
      </c>
      <c r="T34" s="194">
        <f t="shared" si="50"/>
        <v>0</v>
      </c>
      <c r="U34" s="194">
        <f t="shared" si="50"/>
        <v>2200000</v>
      </c>
      <c r="V34" s="194">
        <f t="shared" si="50"/>
        <v>220000</v>
      </c>
      <c r="W34" s="195">
        <f t="shared" si="50"/>
        <v>2420000</v>
      </c>
      <c r="X34" s="195">
        <f t="shared" si="50"/>
        <v>2785000</v>
      </c>
      <c r="Z34" s="13"/>
      <c r="AA34" s="157" t="str">
        <f t="shared" si="2"/>
        <v>Sub-Total 3: </v>
      </c>
      <c r="AB34" s="194">
        <f aca="true" t="shared" si="51" ref="AB34:AJ34">SUM(AB31:AB33)</f>
        <v>90000</v>
      </c>
      <c r="AC34" s="194">
        <f t="shared" si="51"/>
        <v>197000</v>
      </c>
      <c r="AD34" s="194">
        <f t="shared" si="51"/>
        <v>0</v>
      </c>
      <c r="AE34" s="195">
        <f t="shared" si="51"/>
        <v>287000</v>
      </c>
      <c r="AF34" s="194">
        <f t="shared" si="51"/>
        <v>330000</v>
      </c>
      <c r="AG34" s="194">
        <f t="shared" si="51"/>
        <v>660000</v>
      </c>
      <c r="AH34" s="194">
        <f t="shared" si="51"/>
        <v>0</v>
      </c>
      <c r="AI34" s="195">
        <f t="shared" si="51"/>
        <v>990000</v>
      </c>
      <c r="AJ34" s="195">
        <f t="shared" si="51"/>
        <v>1277000</v>
      </c>
      <c r="AL34" s="156"/>
      <c r="AM34" s="157" t="str">
        <f t="shared" si="4"/>
        <v>Sub-Total 3: </v>
      </c>
      <c r="AN34" s="194">
        <f aca="true" t="shared" si="52" ref="AN34:AV34">SUM(AN31:AN33)</f>
        <v>0</v>
      </c>
      <c r="AO34" s="194">
        <f t="shared" si="52"/>
        <v>35000</v>
      </c>
      <c r="AP34" s="194">
        <f t="shared" si="52"/>
        <v>0</v>
      </c>
      <c r="AQ34" s="195">
        <f t="shared" si="52"/>
        <v>35000</v>
      </c>
      <c r="AR34" s="194">
        <f t="shared" si="52"/>
        <v>0</v>
      </c>
      <c r="AS34" s="194">
        <f t="shared" si="52"/>
        <v>385000</v>
      </c>
      <c r="AT34" s="194">
        <f t="shared" si="52"/>
        <v>0</v>
      </c>
      <c r="AU34" s="195">
        <f t="shared" si="52"/>
        <v>385000</v>
      </c>
      <c r="AV34" s="195">
        <f t="shared" si="52"/>
        <v>420000</v>
      </c>
      <c r="AX34" s="156"/>
      <c r="AY34" s="157" t="str">
        <f t="shared" si="6"/>
        <v>Sub-Total 3: </v>
      </c>
      <c r="AZ34" s="194">
        <f aca="true" t="shared" si="53" ref="AZ34:BH34">SUM(AZ31:AZ33)</f>
        <v>0</v>
      </c>
      <c r="BA34" s="194">
        <f t="shared" si="53"/>
        <v>1275000</v>
      </c>
      <c r="BB34" s="194">
        <f t="shared" si="53"/>
        <v>30000</v>
      </c>
      <c r="BC34" s="195">
        <f t="shared" si="53"/>
        <v>1305000</v>
      </c>
      <c r="BD34" s="194">
        <f t="shared" si="53"/>
        <v>0</v>
      </c>
      <c r="BE34" s="194">
        <f t="shared" si="53"/>
        <v>0</v>
      </c>
      <c r="BF34" s="194">
        <f t="shared" si="53"/>
        <v>390000</v>
      </c>
      <c r="BG34" s="195">
        <f t="shared" si="53"/>
        <v>390000</v>
      </c>
      <c r="BH34" s="195">
        <f t="shared" si="53"/>
        <v>1695000</v>
      </c>
    </row>
    <row r="35" spans="2:60" ht="15" customHeight="1">
      <c r="B35" s="28" t="s">
        <v>8</v>
      </c>
      <c r="C35" s="29" t="s">
        <v>33</v>
      </c>
      <c r="D35" s="99"/>
      <c r="E35" s="30"/>
      <c r="F35" s="100"/>
      <c r="G35" s="31"/>
      <c r="H35" s="32"/>
      <c r="I35" s="50"/>
      <c r="J35" s="57"/>
      <c r="K35" s="32"/>
      <c r="L35" s="32"/>
      <c r="N35" s="28" t="s">
        <v>8</v>
      </c>
      <c r="O35" s="152" t="str">
        <f t="shared" si="0"/>
        <v>Reservoirs and Elevated Tanks</v>
      </c>
      <c r="P35" s="196"/>
      <c r="Q35" s="197"/>
      <c r="R35" s="197"/>
      <c r="S35" s="198"/>
      <c r="T35" s="199"/>
      <c r="U35" s="197"/>
      <c r="V35" s="197"/>
      <c r="W35" s="198"/>
      <c r="X35" s="200"/>
      <c r="Z35" s="28" t="s">
        <v>8</v>
      </c>
      <c r="AA35" s="152" t="str">
        <f t="shared" si="2"/>
        <v>Reservoirs and Elevated Tanks</v>
      </c>
      <c r="AB35" s="196"/>
      <c r="AC35" s="197"/>
      <c r="AD35" s="197"/>
      <c r="AE35" s="198"/>
      <c r="AF35" s="199"/>
      <c r="AG35" s="197"/>
      <c r="AH35" s="197"/>
      <c r="AI35" s="198"/>
      <c r="AJ35" s="200"/>
      <c r="AL35" s="28" t="s">
        <v>8</v>
      </c>
      <c r="AM35" s="152" t="str">
        <f t="shared" si="4"/>
        <v>Reservoirs and Elevated Tanks</v>
      </c>
      <c r="AN35" s="196"/>
      <c r="AO35" s="197"/>
      <c r="AP35" s="197"/>
      <c r="AQ35" s="198"/>
      <c r="AR35" s="199"/>
      <c r="AS35" s="197"/>
      <c r="AT35" s="197"/>
      <c r="AU35" s="198"/>
      <c r="AV35" s="200"/>
      <c r="AX35" s="28" t="s">
        <v>8</v>
      </c>
      <c r="AY35" s="152" t="str">
        <f t="shared" si="6"/>
        <v>Reservoirs and Elevated Tanks</v>
      </c>
      <c r="AZ35" s="196"/>
      <c r="BA35" s="197"/>
      <c r="BB35" s="197"/>
      <c r="BC35" s="198"/>
      <c r="BD35" s="199"/>
      <c r="BE35" s="197"/>
      <c r="BF35" s="197"/>
      <c r="BG35" s="198"/>
      <c r="BH35" s="200"/>
    </row>
    <row r="36" spans="2:60" ht="15" customHeight="1">
      <c r="B36" s="36"/>
      <c r="C36" s="58" t="s">
        <v>97</v>
      </c>
      <c r="D36" s="130" t="s">
        <v>114</v>
      </c>
      <c r="E36" s="61"/>
      <c r="F36" s="101" t="s">
        <v>14</v>
      </c>
      <c r="G36" s="124"/>
      <c r="H36" s="139"/>
      <c r="I36" s="51">
        <f>(G36*H36)</f>
        <v>0</v>
      </c>
      <c r="J36" s="126"/>
      <c r="K36" s="134"/>
      <c r="L36" s="47">
        <f>(J36*K36)</f>
        <v>0</v>
      </c>
      <c r="N36" s="36"/>
      <c r="O36" s="58" t="str">
        <f t="shared" si="0"/>
        <v>Refurbishment of existing Water Tanks</v>
      </c>
      <c r="P36" s="190">
        <f>(I36)</f>
        <v>0</v>
      </c>
      <c r="Q36" s="190">
        <f>(I115)</f>
        <v>0</v>
      </c>
      <c r="R36" s="191">
        <f>(I194)</f>
        <v>0</v>
      </c>
      <c r="S36" s="192">
        <f>SUM(P36:R36)</f>
        <v>0</v>
      </c>
      <c r="T36" s="191">
        <f>(L36)</f>
        <v>0</v>
      </c>
      <c r="U36" s="190">
        <f>(L115)</f>
        <v>0</v>
      </c>
      <c r="V36" s="190">
        <f>(L194)</f>
        <v>0</v>
      </c>
      <c r="W36" s="192">
        <f>SUM(T36:V36)</f>
        <v>0</v>
      </c>
      <c r="X36" s="193">
        <f>(S36+W36)</f>
        <v>0</v>
      </c>
      <c r="Z36" s="36"/>
      <c r="AA36" s="58" t="str">
        <f t="shared" si="2"/>
        <v>Refurbishment of existing Water Tanks</v>
      </c>
      <c r="AB36" s="190">
        <f>(I273)</f>
        <v>51000</v>
      </c>
      <c r="AC36" s="190">
        <f>(I352)</f>
        <v>108000</v>
      </c>
      <c r="AD36" s="191">
        <f>(I431)</f>
        <v>12000</v>
      </c>
      <c r="AE36" s="192">
        <f>SUM(AB36:AD36)</f>
        <v>171000</v>
      </c>
      <c r="AF36" s="191">
        <f>(L273)</f>
        <v>0</v>
      </c>
      <c r="AG36" s="190">
        <f>(L352)</f>
        <v>0</v>
      </c>
      <c r="AH36" s="190">
        <f>(L431)</f>
        <v>0</v>
      </c>
      <c r="AI36" s="192">
        <f>SUM(AF36:AH36)</f>
        <v>0</v>
      </c>
      <c r="AJ36" s="193">
        <f>(AE36+AI36)</f>
        <v>171000</v>
      </c>
      <c r="AL36" s="36"/>
      <c r="AM36" s="58" t="str">
        <f t="shared" si="4"/>
        <v>Refurbishment of existing Water Tanks</v>
      </c>
      <c r="AN36" s="190">
        <f>(I510)</f>
        <v>5000</v>
      </c>
      <c r="AO36" s="190">
        <f>(I589)</f>
        <v>0</v>
      </c>
      <c r="AP36" s="191">
        <f>(I668)</f>
        <v>6000</v>
      </c>
      <c r="AQ36" s="192">
        <f>SUM(AN36:AP36)</f>
        <v>11000</v>
      </c>
      <c r="AR36" s="191">
        <f>(L510)</f>
        <v>0</v>
      </c>
      <c r="AS36" s="190">
        <f>(L589)</f>
        <v>0</v>
      </c>
      <c r="AT36" s="190">
        <f>(L668)</f>
        <v>0</v>
      </c>
      <c r="AU36" s="192">
        <f>SUM(AR36:AT36)</f>
        <v>0</v>
      </c>
      <c r="AV36" s="193">
        <f>(AQ36+AU36)</f>
        <v>11000</v>
      </c>
      <c r="AX36" s="36"/>
      <c r="AY36" s="58" t="str">
        <f t="shared" si="6"/>
        <v>Refurbishment of existing Water Tanks</v>
      </c>
      <c r="AZ36" s="190">
        <f>(I747)</f>
        <v>3000</v>
      </c>
      <c r="BA36" s="190">
        <f>(I826)</f>
        <v>0</v>
      </c>
      <c r="BB36" s="191">
        <f>(I905)</f>
        <v>3000</v>
      </c>
      <c r="BC36" s="192">
        <f>SUM(AZ36:BB36)</f>
        <v>6000</v>
      </c>
      <c r="BD36" s="191">
        <f>(L747)</f>
        <v>0</v>
      </c>
      <c r="BE36" s="190">
        <f>(L826)</f>
        <v>0</v>
      </c>
      <c r="BF36" s="190">
        <f>(L905)</f>
        <v>0</v>
      </c>
      <c r="BG36" s="192">
        <f>SUM(BD36:BF36)</f>
        <v>0</v>
      </c>
      <c r="BH36" s="193">
        <f>(BC36+BG36)</f>
        <v>6000</v>
      </c>
    </row>
    <row r="37" spans="2:60" ht="15" customHeight="1">
      <c r="B37" s="36"/>
      <c r="C37" s="58" t="s">
        <v>96</v>
      </c>
      <c r="D37" s="130" t="s">
        <v>114</v>
      </c>
      <c r="E37" s="61"/>
      <c r="F37" s="101" t="s">
        <v>14</v>
      </c>
      <c r="G37" s="124"/>
      <c r="H37" s="139"/>
      <c r="I37" s="51">
        <f>(G37*H37)</f>
        <v>0</v>
      </c>
      <c r="J37" s="126"/>
      <c r="K37" s="134"/>
      <c r="L37" s="47">
        <f>(J37*K37)</f>
        <v>0</v>
      </c>
      <c r="N37" s="36"/>
      <c r="O37" s="58" t="str">
        <f t="shared" si="0"/>
        <v>Refurbishment of existing Ground Reservoirs</v>
      </c>
      <c r="P37" s="190">
        <f>(I37)</f>
        <v>0</v>
      </c>
      <c r="Q37" s="190">
        <f>(I116)</f>
        <v>44000</v>
      </c>
      <c r="R37" s="191">
        <f>(I195)</f>
        <v>24000</v>
      </c>
      <c r="S37" s="192">
        <f>SUM(P37:R37)</f>
        <v>68000</v>
      </c>
      <c r="T37" s="191">
        <f>(L37)</f>
        <v>0</v>
      </c>
      <c r="U37" s="190">
        <f>(L116)</f>
        <v>0</v>
      </c>
      <c r="V37" s="190">
        <f>(L195)</f>
        <v>0</v>
      </c>
      <c r="W37" s="192">
        <f>SUM(T37:V37)</f>
        <v>0</v>
      </c>
      <c r="X37" s="193">
        <f>(S37+W37)</f>
        <v>68000</v>
      </c>
      <c r="Z37" s="36"/>
      <c r="AA37" s="58" t="str">
        <f t="shared" si="2"/>
        <v>Refurbishment of existing Ground Reservoirs</v>
      </c>
      <c r="AB37" s="190">
        <f>(I274)</f>
        <v>0</v>
      </c>
      <c r="AC37" s="190">
        <f>(I353)</f>
        <v>0</v>
      </c>
      <c r="AD37" s="191">
        <f>(I432)</f>
        <v>0</v>
      </c>
      <c r="AE37" s="192">
        <f>SUM(AB37:AD37)</f>
        <v>0</v>
      </c>
      <c r="AF37" s="191">
        <f>(L274)</f>
        <v>0</v>
      </c>
      <c r="AG37" s="190">
        <f>(L353)</f>
        <v>0</v>
      </c>
      <c r="AH37" s="190">
        <f>(L432)</f>
        <v>0</v>
      </c>
      <c r="AI37" s="192">
        <f>SUM(AF37:AH37)</f>
        <v>0</v>
      </c>
      <c r="AJ37" s="193">
        <f>(AE37+AI37)</f>
        <v>0</v>
      </c>
      <c r="AL37" s="36"/>
      <c r="AM37" s="58" t="str">
        <f t="shared" si="4"/>
        <v>Refurbishment of existing Ground Reservoirs</v>
      </c>
      <c r="AN37" s="190">
        <f>(I511)</f>
        <v>0</v>
      </c>
      <c r="AO37" s="190">
        <f>(I590)</f>
        <v>28000</v>
      </c>
      <c r="AP37" s="191">
        <f>(I669)</f>
        <v>0</v>
      </c>
      <c r="AQ37" s="192">
        <f>SUM(AN37:AP37)</f>
        <v>28000</v>
      </c>
      <c r="AR37" s="191">
        <f>(L511)</f>
        <v>0</v>
      </c>
      <c r="AS37" s="190">
        <f>(L590)</f>
        <v>0</v>
      </c>
      <c r="AT37" s="190">
        <f>(L669)</f>
        <v>0</v>
      </c>
      <c r="AU37" s="192">
        <f>SUM(AR37:AT37)</f>
        <v>0</v>
      </c>
      <c r="AV37" s="193">
        <f>(AQ37+AU37)</f>
        <v>28000</v>
      </c>
      <c r="AX37" s="36"/>
      <c r="AY37" s="58" t="str">
        <f t="shared" si="6"/>
        <v>Refurbishment of existing Ground Reservoirs</v>
      </c>
      <c r="AZ37" s="190">
        <f>(I748)</f>
        <v>2000</v>
      </c>
      <c r="BA37" s="190">
        <f>(I827)</f>
        <v>10000</v>
      </c>
      <c r="BB37" s="191">
        <f>(I906)</f>
        <v>10000</v>
      </c>
      <c r="BC37" s="192">
        <f>SUM(AZ37:BB37)</f>
        <v>22000</v>
      </c>
      <c r="BD37" s="191">
        <f>(L748)</f>
        <v>0</v>
      </c>
      <c r="BE37" s="190">
        <f>(L827)</f>
        <v>0</v>
      </c>
      <c r="BF37" s="190">
        <f>(L906)</f>
        <v>0</v>
      </c>
      <c r="BG37" s="192">
        <f>SUM(BD37:BF37)</f>
        <v>0</v>
      </c>
      <c r="BH37" s="193">
        <f>(BC37+BG37)</f>
        <v>22000</v>
      </c>
    </row>
    <row r="38" spans="2:60" ht="15" customHeight="1" thickBot="1">
      <c r="B38" s="59"/>
      <c r="C38" s="14" t="s">
        <v>49</v>
      </c>
      <c r="D38" s="121"/>
      <c r="E38" s="103"/>
      <c r="F38" s="102" t="s">
        <v>14</v>
      </c>
      <c r="G38" s="125"/>
      <c r="H38" s="140">
        <v>250</v>
      </c>
      <c r="I38" s="64">
        <f>(G38*H38)</f>
        <v>0</v>
      </c>
      <c r="J38" s="127"/>
      <c r="K38" s="135"/>
      <c r="L38" s="63">
        <f>(J38*K38)</f>
        <v>0</v>
      </c>
      <c r="N38" s="59"/>
      <c r="O38" s="60" t="str">
        <f t="shared" si="0"/>
        <v>Additional Storage Capacities</v>
      </c>
      <c r="P38" s="190">
        <f>(I38)</f>
        <v>0</v>
      </c>
      <c r="Q38" s="190">
        <f>(I117)</f>
        <v>0</v>
      </c>
      <c r="R38" s="191">
        <f>(I196)</f>
        <v>0</v>
      </c>
      <c r="S38" s="192">
        <f>SUM(P38:R38)</f>
        <v>0</v>
      </c>
      <c r="T38" s="191">
        <f>(L38)</f>
        <v>0</v>
      </c>
      <c r="U38" s="190">
        <f>(L117)</f>
        <v>0</v>
      </c>
      <c r="V38" s="190">
        <f>(L196)</f>
        <v>112500</v>
      </c>
      <c r="W38" s="192">
        <f>SUM(T38:V38)</f>
        <v>112500</v>
      </c>
      <c r="X38" s="193">
        <f>(S38+W38)</f>
        <v>112500</v>
      </c>
      <c r="Z38" s="59"/>
      <c r="AA38" s="60" t="str">
        <f t="shared" si="2"/>
        <v>Additional Storage Capacities</v>
      </c>
      <c r="AB38" s="190">
        <f>(I275)</f>
        <v>50000</v>
      </c>
      <c r="AC38" s="190">
        <f>(I354)</f>
        <v>50000</v>
      </c>
      <c r="AD38" s="191">
        <f>(I433)</f>
        <v>7500</v>
      </c>
      <c r="AE38" s="192">
        <f>SUM(AB38:AD38)</f>
        <v>107500</v>
      </c>
      <c r="AF38" s="191">
        <f>(L275)</f>
        <v>125000</v>
      </c>
      <c r="AG38" s="190">
        <f>(L354)</f>
        <v>87500</v>
      </c>
      <c r="AH38" s="190">
        <f>(L433)</f>
        <v>62500</v>
      </c>
      <c r="AI38" s="192">
        <f>SUM(AF38:AH38)</f>
        <v>275000</v>
      </c>
      <c r="AJ38" s="193">
        <f>(AE38+AI38)</f>
        <v>382500</v>
      </c>
      <c r="AL38" s="59"/>
      <c r="AM38" s="60" t="str">
        <f t="shared" si="4"/>
        <v>Additional Storage Capacities</v>
      </c>
      <c r="AN38" s="190">
        <f>(I512)</f>
        <v>25000</v>
      </c>
      <c r="AO38" s="190">
        <f>(I591)</f>
        <v>0</v>
      </c>
      <c r="AP38" s="191">
        <f>(I670)</f>
        <v>62500</v>
      </c>
      <c r="AQ38" s="192">
        <f>SUM(AN38:AP38)</f>
        <v>87500</v>
      </c>
      <c r="AR38" s="191">
        <f>(L512)</f>
        <v>50000</v>
      </c>
      <c r="AS38" s="190">
        <f>(L591)</f>
        <v>50000</v>
      </c>
      <c r="AT38" s="190">
        <f>(L670)</f>
        <v>87500</v>
      </c>
      <c r="AU38" s="192">
        <f>SUM(AR38:AT38)</f>
        <v>187500</v>
      </c>
      <c r="AV38" s="193">
        <f>(AQ38+AU38)</f>
        <v>275000</v>
      </c>
      <c r="AX38" s="59"/>
      <c r="AY38" s="60" t="str">
        <f t="shared" si="6"/>
        <v>Additional Storage Capacities</v>
      </c>
      <c r="AZ38" s="190">
        <f>(I749)</f>
        <v>62500</v>
      </c>
      <c r="BA38" s="190">
        <f>(I828)</f>
        <v>62500</v>
      </c>
      <c r="BB38" s="191">
        <f>(I907)</f>
        <v>150000</v>
      </c>
      <c r="BC38" s="192">
        <f>SUM(AZ38:BB38)</f>
        <v>275000</v>
      </c>
      <c r="BD38" s="191">
        <f>(L749)</f>
        <v>62500</v>
      </c>
      <c r="BE38" s="190">
        <f>(L828)</f>
        <v>25000</v>
      </c>
      <c r="BF38" s="190">
        <f>(L907)</f>
        <v>150000</v>
      </c>
      <c r="BG38" s="192">
        <f>SUM(BD38:BF38)</f>
        <v>237500</v>
      </c>
      <c r="BH38" s="193">
        <f>(BC38+BG38)</f>
        <v>512500</v>
      </c>
    </row>
    <row r="39" spans="2:60" ht="15" customHeight="1" thickBot="1">
      <c r="B39" s="13"/>
      <c r="C39" s="68" t="s">
        <v>35</v>
      </c>
      <c r="D39" s="15"/>
      <c r="E39" s="128">
        <v>510000</v>
      </c>
      <c r="F39" s="15"/>
      <c r="G39" s="22"/>
      <c r="H39" s="22"/>
      <c r="I39" s="67">
        <f>SUM(I36:I38)</f>
        <v>0</v>
      </c>
      <c r="J39" s="65"/>
      <c r="K39" s="66"/>
      <c r="L39" s="67">
        <f>SUM(L36:L38)</f>
        <v>0</v>
      </c>
      <c r="N39" s="156"/>
      <c r="O39" s="157" t="str">
        <f t="shared" si="0"/>
        <v>Sub-Total 4: </v>
      </c>
      <c r="P39" s="194">
        <f aca="true" t="shared" si="54" ref="P39:X39">SUM(P36:P38)</f>
        <v>0</v>
      </c>
      <c r="Q39" s="194">
        <f t="shared" si="54"/>
        <v>44000</v>
      </c>
      <c r="R39" s="194">
        <f t="shared" si="54"/>
        <v>24000</v>
      </c>
      <c r="S39" s="195">
        <f t="shared" si="54"/>
        <v>68000</v>
      </c>
      <c r="T39" s="194">
        <f t="shared" si="54"/>
        <v>0</v>
      </c>
      <c r="U39" s="194">
        <f t="shared" si="54"/>
        <v>0</v>
      </c>
      <c r="V39" s="194">
        <f t="shared" si="54"/>
        <v>112500</v>
      </c>
      <c r="W39" s="195">
        <f t="shared" si="54"/>
        <v>112500</v>
      </c>
      <c r="X39" s="195">
        <f t="shared" si="54"/>
        <v>180500</v>
      </c>
      <c r="Z39" s="13"/>
      <c r="AA39" s="157" t="str">
        <f t="shared" si="2"/>
        <v>Sub-Total 4: </v>
      </c>
      <c r="AB39" s="194">
        <f aca="true" t="shared" si="55" ref="AB39:AJ39">SUM(AB36:AB38)</f>
        <v>101000</v>
      </c>
      <c r="AC39" s="194">
        <f t="shared" si="55"/>
        <v>158000</v>
      </c>
      <c r="AD39" s="194">
        <f t="shared" si="55"/>
        <v>19500</v>
      </c>
      <c r="AE39" s="195">
        <f t="shared" si="55"/>
        <v>278500</v>
      </c>
      <c r="AF39" s="194">
        <f t="shared" si="55"/>
        <v>125000</v>
      </c>
      <c r="AG39" s="194">
        <f t="shared" si="55"/>
        <v>87500</v>
      </c>
      <c r="AH39" s="194">
        <f t="shared" si="55"/>
        <v>62500</v>
      </c>
      <c r="AI39" s="195">
        <f t="shared" si="55"/>
        <v>275000</v>
      </c>
      <c r="AJ39" s="195">
        <f t="shared" si="55"/>
        <v>553500</v>
      </c>
      <c r="AL39" s="156"/>
      <c r="AM39" s="157" t="str">
        <f t="shared" si="4"/>
        <v>Sub-Total 4: </v>
      </c>
      <c r="AN39" s="194">
        <f aca="true" t="shared" si="56" ref="AN39:AV39">SUM(AN36:AN38)</f>
        <v>30000</v>
      </c>
      <c r="AO39" s="194">
        <f t="shared" si="56"/>
        <v>28000</v>
      </c>
      <c r="AP39" s="194">
        <f t="shared" si="56"/>
        <v>68500</v>
      </c>
      <c r="AQ39" s="195">
        <f t="shared" si="56"/>
        <v>126500</v>
      </c>
      <c r="AR39" s="194">
        <f t="shared" si="56"/>
        <v>50000</v>
      </c>
      <c r="AS39" s="194">
        <f t="shared" si="56"/>
        <v>50000</v>
      </c>
      <c r="AT39" s="194">
        <f t="shared" si="56"/>
        <v>87500</v>
      </c>
      <c r="AU39" s="195">
        <f t="shared" si="56"/>
        <v>187500</v>
      </c>
      <c r="AV39" s="195">
        <f t="shared" si="56"/>
        <v>314000</v>
      </c>
      <c r="AX39" s="156"/>
      <c r="AY39" s="157" t="str">
        <f t="shared" si="6"/>
        <v>Sub-Total 4: </v>
      </c>
      <c r="AZ39" s="194">
        <f aca="true" t="shared" si="57" ref="AZ39:BH39">SUM(AZ36:AZ38)</f>
        <v>67500</v>
      </c>
      <c r="BA39" s="194">
        <f t="shared" si="57"/>
        <v>72500</v>
      </c>
      <c r="BB39" s="194">
        <f t="shared" si="57"/>
        <v>163000</v>
      </c>
      <c r="BC39" s="195">
        <f t="shared" si="57"/>
        <v>303000</v>
      </c>
      <c r="BD39" s="194">
        <f t="shared" si="57"/>
        <v>62500</v>
      </c>
      <c r="BE39" s="194">
        <f t="shared" si="57"/>
        <v>25000</v>
      </c>
      <c r="BF39" s="194">
        <f t="shared" si="57"/>
        <v>150000</v>
      </c>
      <c r="BG39" s="195">
        <f t="shared" si="57"/>
        <v>237500</v>
      </c>
      <c r="BH39" s="195">
        <f t="shared" si="57"/>
        <v>540500</v>
      </c>
    </row>
    <row r="40" spans="2:60" ht="15" customHeight="1">
      <c r="B40" s="28" t="s">
        <v>9</v>
      </c>
      <c r="C40" s="29" t="s">
        <v>36</v>
      </c>
      <c r="D40" s="99"/>
      <c r="E40" s="30"/>
      <c r="F40" s="100"/>
      <c r="G40" s="31"/>
      <c r="H40" s="32"/>
      <c r="I40" s="50"/>
      <c r="J40" s="57"/>
      <c r="K40" s="32"/>
      <c r="L40" s="32"/>
      <c r="N40" s="28" t="s">
        <v>9</v>
      </c>
      <c r="O40" s="152" t="str">
        <f t="shared" si="0"/>
        <v>Distribution Network</v>
      </c>
      <c r="P40" s="196"/>
      <c r="Q40" s="197"/>
      <c r="R40" s="197"/>
      <c r="S40" s="198"/>
      <c r="T40" s="199"/>
      <c r="U40" s="197"/>
      <c r="V40" s="197"/>
      <c r="W40" s="198"/>
      <c r="X40" s="200"/>
      <c r="Z40" s="28" t="s">
        <v>9</v>
      </c>
      <c r="AA40" s="152" t="str">
        <f t="shared" si="2"/>
        <v>Distribution Network</v>
      </c>
      <c r="AB40" s="196"/>
      <c r="AC40" s="197"/>
      <c r="AD40" s="197"/>
      <c r="AE40" s="198"/>
      <c r="AF40" s="199"/>
      <c r="AG40" s="197"/>
      <c r="AH40" s="197"/>
      <c r="AI40" s="198"/>
      <c r="AJ40" s="200"/>
      <c r="AL40" s="28" t="s">
        <v>9</v>
      </c>
      <c r="AM40" s="152" t="str">
        <f t="shared" si="4"/>
        <v>Distribution Network</v>
      </c>
      <c r="AN40" s="196"/>
      <c r="AO40" s="197"/>
      <c r="AP40" s="197"/>
      <c r="AQ40" s="198"/>
      <c r="AR40" s="199"/>
      <c r="AS40" s="197"/>
      <c r="AT40" s="197"/>
      <c r="AU40" s="198"/>
      <c r="AV40" s="200"/>
      <c r="AX40" s="28" t="s">
        <v>9</v>
      </c>
      <c r="AY40" s="152" t="str">
        <f t="shared" si="6"/>
        <v>Distribution Network</v>
      </c>
      <c r="AZ40" s="196"/>
      <c r="BA40" s="197"/>
      <c r="BB40" s="197"/>
      <c r="BC40" s="198"/>
      <c r="BD40" s="199"/>
      <c r="BE40" s="197"/>
      <c r="BF40" s="197"/>
      <c r="BG40" s="198"/>
      <c r="BH40" s="200"/>
    </row>
    <row r="41" spans="2:60" ht="15" customHeight="1">
      <c r="B41" s="36"/>
      <c r="C41" s="14" t="s">
        <v>101</v>
      </c>
      <c r="D41" s="130"/>
      <c r="E41" s="61"/>
      <c r="F41" s="101" t="s">
        <v>10</v>
      </c>
      <c r="G41" s="124">
        <v>3600</v>
      </c>
      <c r="H41" s="139">
        <v>65</v>
      </c>
      <c r="I41" s="51">
        <f aca="true" t="shared" si="58" ref="I41:I46">(G41*H41)</f>
        <v>234000</v>
      </c>
      <c r="J41" s="126"/>
      <c r="K41" s="134"/>
      <c r="L41" s="47">
        <f aca="true" t="shared" si="59" ref="L41:L46">(J41*K41)</f>
        <v>0</v>
      </c>
      <c r="N41" s="36"/>
      <c r="O41" s="58" t="str">
        <f t="shared" si="0"/>
        <v>Replacement of exist. Distribution Lines (DN100-DN200)</v>
      </c>
      <c r="P41" s="190">
        <f aca="true" t="shared" si="60" ref="P41:P46">(I41)</f>
        <v>234000</v>
      </c>
      <c r="Q41" s="190">
        <f aca="true" t="shared" si="61" ref="Q41:Q46">(I120)</f>
        <v>97500</v>
      </c>
      <c r="R41" s="191">
        <f aca="true" t="shared" si="62" ref="R41:R46">(I199)</f>
        <v>143000</v>
      </c>
      <c r="S41" s="192">
        <f aca="true" t="shared" si="63" ref="S41:S46">SUM(P41:R41)</f>
        <v>474500</v>
      </c>
      <c r="T41" s="191">
        <f aca="true" t="shared" si="64" ref="T41:T46">(L41)</f>
        <v>0</v>
      </c>
      <c r="U41" s="190">
        <f aca="true" t="shared" si="65" ref="U41:U46">(L120)</f>
        <v>0</v>
      </c>
      <c r="V41" s="190">
        <f aca="true" t="shared" si="66" ref="V41:V46">(L199)</f>
        <v>0</v>
      </c>
      <c r="W41" s="192">
        <f aca="true" t="shared" si="67" ref="W41:W46">SUM(T41:V41)</f>
        <v>0</v>
      </c>
      <c r="X41" s="193">
        <f aca="true" t="shared" si="68" ref="X41:X46">(S41+W41)</f>
        <v>474500</v>
      </c>
      <c r="Z41" s="36"/>
      <c r="AA41" s="58" t="str">
        <f t="shared" si="2"/>
        <v>Replacement of exist. Distribution Lines (DN100-DN200)</v>
      </c>
      <c r="AB41" s="190">
        <f aca="true" t="shared" si="69" ref="AB41:AB46">(I278)</f>
        <v>253500</v>
      </c>
      <c r="AC41" s="190">
        <f aca="true" t="shared" si="70" ref="AC41:AC46">(I357)</f>
        <v>71500</v>
      </c>
      <c r="AD41" s="191">
        <f aca="true" t="shared" si="71" ref="AD41:AD46">(I436)</f>
        <v>13000</v>
      </c>
      <c r="AE41" s="192">
        <f aca="true" t="shared" si="72" ref="AE41:AE46">SUM(AB41:AD41)</f>
        <v>338000</v>
      </c>
      <c r="AF41" s="191">
        <f aca="true" t="shared" si="73" ref="AF41:AF46">(L278)</f>
        <v>0</v>
      </c>
      <c r="AG41" s="190">
        <f aca="true" t="shared" si="74" ref="AG41:AG46">(L357)</f>
        <v>0</v>
      </c>
      <c r="AH41" s="190">
        <f aca="true" t="shared" si="75" ref="AH41:AH46">(L436)</f>
        <v>0</v>
      </c>
      <c r="AI41" s="192">
        <f aca="true" t="shared" si="76" ref="AI41:AI46">SUM(AF41:AH41)</f>
        <v>0</v>
      </c>
      <c r="AJ41" s="193">
        <f aca="true" t="shared" si="77" ref="AJ41:AJ46">(AE41+AI41)</f>
        <v>338000</v>
      </c>
      <c r="AL41" s="36"/>
      <c r="AM41" s="58" t="str">
        <f t="shared" si="4"/>
        <v>Replacement of exist. Distribution Lines (DN100-DN200)</v>
      </c>
      <c r="AN41" s="190">
        <f aca="true" t="shared" si="78" ref="AN41:AN46">(I515)</f>
        <v>13000</v>
      </c>
      <c r="AO41" s="190">
        <f aca="true" t="shared" si="79" ref="AO41:AO46">(I594)</f>
        <v>19500</v>
      </c>
      <c r="AP41" s="191">
        <f aca="true" t="shared" si="80" ref="AP41:AP46">(I673)</f>
        <v>13000</v>
      </c>
      <c r="AQ41" s="192">
        <f aca="true" t="shared" si="81" ref="AQ41:AQ46">SUM(AN41:AP41)</f>
        <v>45500</v>
      </c>
      <c r="AR41" s="191">
        <f aca="true" t="shared" si="82" ref="AR41:AR46">(L515)</f>
        <v>0</v>
      </c>
      <c r="AS41" s="190">
        <f aca="true" t="shared" si="83" ref="AS41:AS46">(L594)</f>
        <v>0</v>
      </c>
      <c r="AT41" s="190">
        <f aca="true" t="shared" si="84" ref="AT41:AT46">(L673)</f>
        <v>0</v>
      </c>
      <c r="AU41" s="192">
        <f aca="true" t="shared" si="85" ref="AU41:AU46">SUM(AR41:AT41)</f>
        <v>0</v>
      </c>
      <c r="AV41" s="193">
        <f aca="true" t="shared" si="86" ref="AV41:AV46">(AQ41+AU41)</f>
        <v>45500</v>
      </c>
      <c r="AX41" s="36"/>
      <c r="AY41" s="58" t="str">
        <f t="shared" si="6"/>
        <v>Replacement of exist. Distribution Lines (DN100-DN200)</v>
      </c>
      <c r="AZ41" s="190">
        <f aca="true" t="shared" si="87" ref="AZ41:AZ46">(I752)</f>
        <v>13000</v>
      </c>
      <c r="BA41" s="190">
        <f aca="true" t="shared" si="88" ref="BA41:BA46">(I831)</f>
        <v>32500</v>
      </c>
      <c r="BB41" s="191">
        <f aca="true" t="shared" si="89" ref="BB41:BB46">(I910)</f>
        <v>240500</v>
      </c>
      <c r="BC41" s="192">
        <f aca="true" t="shared" si="90" ref="BC41:BC46">SUM(AZ41:BB41)</f>
        <v>286000</v>
      </c>
      <c r="BD41" s="191">
        <f aca="true" t="shared" si="91" ref="BD41:BD46">(L752)</f>
        <v>0</v>
      </c>
      <c r="BE41" s="190">
        <f aca="true" t="shared" si="92" ref="BE41:BE46">(L831)</f>
        <v>0</v>
      </c>
      <c r="BF41" s="190">
        <f aca="true" t="shared" si="93" ref="BF41:BF46">(L910)</f>
        <v>0</v>
      </c>
      <c r="BG41" s="192">
        <f aca="true" t="shared" si="94" ref="BG41:BG46">SUM(BD41:BF41)</f>
        <v>0</v>
      </c>
      <c r="BH41" s="193">
        <f aca="true" t="shared" si="95" ref="BH41:BH46">(BC41+BG41)</f>
        <v>286000</v>
      </c>
    </row>
    <row r="42" spans="2:60" ht="15" customHeight="1">
      <c r="B42" s="36"/>
      <c r="C42" s="14" t="s">
        <v>102</v>
      </c>
      <c r="D42" s="130"/>
      <c r="E42" s="61"/>
      <c r="F42" s="101" t="s">
        <v>10</v>
      </c>
      <c r="G42" s="124">
        <v>9000</v>
      </c>
      <c r="H42" s="139">
        <v>25</v>
      </c>
      <c r="I42" s="51">
        <f t="shared" si="58"/>
        <v>225000</v>
      </c>
      <c r="J42" s="126"/>
      <c r="K42" s="134"/>
      <c r="L42" s="47">
        <f t="shared" si="59"/>
        <v>0</v>
      </c>
      <c r="N42" s="36"/>
      <c r="O42" s="58" t="str">
        <f t="shared" si="0"/>
        <v>Replacement of exist. Distribution Lines (DN50-DN80)</v>
      </c>
      <c r="P42" s="190">
        <f t="shared" si="60"/>
        <v>225000</v>
      </c>
      <c r="Q42" s="190">
        <f t="shared" si="61"/>
        <v>95000</v>
      </c>
      <c r="R42" s="191">
        <f t="shared" si="62"/>
        <v>162500</v>
      </c>
      <c r="S42" s="192">
        <f t="shared" si="63"/>
        <v>482500</v>
      </c>
      <c r="T42" s="191">
        <f t="shared" si="64"/>
        <v>0</v>
      </c>
      <c r="U42" s="190">
        <f t="shared" si="65"/>
        <v>0</v>
      </c>
      <c r="V42" s="190">
        <f t="shared" si="66"/>
        <v>0</v>
      </c>
      <c r="W42" s="192">
        <f t="shared" si="67"/>
        <v>0</v>
      </c>
      <c r="X42" s="193">
        <f t="shared" si="68"/>
        <v>482500</v>
      </c>
      <c r="Z42" s="36"/>
      <c r="AA42" s="58" t="str">
        <f t="shared" si="2"/>
        <v>Replacement of exist. Distribution Lines (DN50-DN80)</v>
      </c>
      <c r="AB42" s="190">
        <f t="shared" si="69"/>
        <v>275000</v>
      </c>
      <c r="AC42" s="190">
        <f t="shared" si="70"/>
        <v>72500</v>
      </c>
      <c r="AD42" s="191">
        <f t="shared" si="71"/>
        <v>12500</v>
      </c>
      <c r="AE42" s="192">
        <f t="shared" si="72"/>
        <v>360000</v>
      </c>
      <c r="AF42" s="191">
        <f t="shared" si="73"/>
        <v>0</v>
      </c>
      <c r="AG42" s="190">
        <f t="shared" si="74"/>
        <v>0</v>
      </c>
      <c r="AH42" s="190">
        <f t="shared" si="75"/>
        <v>0</v>
      </c>
      <c r="AI42" s="192">
        <f t="shared" si="76"/>
        <v>0</v>
      </c>
      <c r="AJ42" s="193">
        <f t="shared" si="77"/>
        <v>360000</v>
      </c>
      <c r="AL42" s="36"/>
      <c r="AM42" s="58" t="str">
        <f t="shared" si="4"/>
        <v>Replacement of exist. Distribution Lines (DN50-DN80)</v>
      </c>
      <c r="AN42" s="190">
        <f t="shared" si="78"/>
        <v>15000</v>
      </c>
      <c r="AO42" s="190">
        <f t="shared" si="79"/>
        <v>22500</v>
      </c>
      <c r="AP42" s="191">
        <f t="shared" si="80"/>
        <v>15000</v>
      </c>
      <c r="AQ42" s="192">
        <f t="shared" si="81"/>
        <v>52500</v>
      </c>
      <c r="AR42" s="191">
        <f t="shared" si="82"/>
        <v>0</v>
      </c>
      <c r="AS42" s="190">
        <f t="shared" si="83"/>
        <v>0</v>
      </c>
      <c r="AT42" s="190">
        <f t="shared" si="84"/>
        <v>0</v>
      </c>
      <c r="AU42" s="192">
        <f t="shared" si="85"/>
        <v>0</v>
      </c>
      <c r="AV42" s="193">
        <f t="shared" si="86"/>
        <v>52500</v>
      </c>
      <c r="AX42" s="36"/>
      <c r="AY42" s="58" t="str">
        <f t="shared" si="6"/>
        <v>Replacement of exist. Distribution Lines (DN50-DN80)</v>
      </c>
      <c r="AZ42" s="190">
        <f t="shared" si="87"/>
        <v>15000</v>
      </c>
      <c r="BA42" s="190">
        <f t="shared" si="88"/>
        <v>27500</v>
      </c>
      <c r="BB42" s="191">
        <f t="shared" si="89"/>
        <v>275000</v>
      </c>
      <c r="BC42" s="192">
        <f t="shared" si="90"/>
        <v>317500</v>
      </c>
      <c r="BD42" s="191">
        <f t="shared" si="91"/>
        <v>0</v>
      </c>
      <c r="BE42" s="190">
        <f t="shared" si="92"/>
        <v>0</v>
      </c>
      <c r="BF42" s="190">
        <f t="shared" si="93"/>
        <v>0</v>
      </c>
      <c r="BG42" s="192">
        <f t="shared" si="94"/>
        <v>0</v>
      </c>
      <c r="BH42" s="193">
        <f t="shared" si="95"/>
        <v>317500</v>
      </c>
    </row>
    <row r="43" spans="2:60" ht="15" customHeight="1">
      <c r="B43" s="36"/>
      <c r="C43" s="14" t="s">
        <v>103</v>
      </c>
      <c r="D43" s="130"/>
      <c r="E43" s="61"/>
      <c r="F43" s="101" t="s">
        <v>10</v>
      </c>
      <c r="G43" s="124">
        <v>5400</v>
      </c>
      <c r="H43" s="139">
        <v>15</v>
      </c>
      <c r="I43" s="51">
        <f t="shared" si="58"/>
        <v>81000</v>
      </c>
      <c r="J43" s="126"/>
      <c r="K43" s="134"/>
      <c r="L43" s="47">
        <f t="shared" si="59"/>
        <v>0</v>
      </c>
      <c r="N43" s="36"/>
      <c r="O43" s="58" t="str">
        <f t="shared" si="0"/>
        <v>Replacement of exist. Service Lines (DN25-DN40)</v>
      </c>
      <c r="P43" s="190">
        <f t="shared" si="60"/>
        <v>81000</v>
      </c>
      <c r="Q43" s="190">
        <f t="shared" si="61"/>
        <v>33000</v>
      </c>
      <c r="R43" s="191">
        <f t="shared" si="62"/>
        <v>34500</v>
      </c>
      <c r="S43" s="192">
        <f t="shared" si="63"/>
        <v>148500</v>
      </c>
      <c r="T43" s="191">
        <f t="shared" si="64"/>
        <v>0</v>
      </c>
      <c r="U43" s="190">
        <f t="shared" si="65"/>
        <v>0</v>
      </c>
      <c r="V43" s="190">
        <f t="shared" si="66"/>
        <v>0</v>
      </c>
      <c r="W43" s="192">
        <f t="shared" si="67"/>
        <v>0</v>
      </c>
      <c r="X43" s="193">
        <f t="shared" si="68"/>
        <v>148500</v>
      </c>
      <c r="Z43" s="36"/>
      <c r="AA43" s="58" t="str">
        <f t="shared" si="2"/>
        <v>Replacement of exist. Service Lines (DN25-DN40)</v>
      </c>
      <c r="AB43" s="190">
        <f t="shared" si="69"/>
        <v>84000</v>
      </c>
      <c r="AC43" s="190">
        <f t="shared" si="70"/>
        <v>22500</v>
      </c>
      <c r="AD43" s="191">
        <f t="shared" si="71"/>
        <v>4500</v>
      </c>
      <c r="AE43" s="192">
        <f t="shared" si="72"/>
        <v>111000</v>
      </c>
      <c r="AF43" s="191">
        <f t="shared" si="73"/>
        <v>0</v>
      </c>
      <c r="AG43" s="190">
        <f t="shared" si="74"/>
        <v>0</v>
      </c>
      <c r="AH43" s="190">
        <f t="shared" si="75"/>
        <v>0</v>
      </c>
      <c r="AI43" s="192">
        <f t="shared" si="76"/>
        <v>0</v>
      </c>
      <c r="AJ43" s="193">
        <f t="shared" si="77"/>
        <v>111000</v>
      </c>
      <c r="AL43" s="36"/>
      <c r="AM43" s="58" t="str">
        <f t="shared" si="4"/>
        <v>Replacement of exist. Service Lines (DN25-DN40)</v>
      </c>
      <c r="AN43" s="190">
        <f t="shared" si="78"/>
        <v>7500</v>
      </c>
      <c r="AO43" s="190">
        <f t="shared" si="79"/>
        <v>9000</v>
      </c>
      <c r="AP43" s="191">
        <f t="shared" si="80"/>
        <v>4500</v>
      </c>
      <c r="AQ43" s="192">
        <f t="shared" si="81"/>
        <v>21000</v>
      </c>
      <c r="AR43" s="191">
        <f t="shared" si="82"/>
        <v>0</v>
      </c>
      <c r="AS43" s="190">
        <f t="shared" si="83"/>
        <v>0</v>
      </c>
      <c r="AT43" s="190">
        <f t="shared" si="84"/>
        <v>0</v>
      </c>
      <c r="AU43" s="192">
        <f t="shared" si="85"/>
        <v>0</v>
      </c>
      <c r="AV43" s="193">
        <f t="shared" si="86"/>
        <v>21000</v>
      </c>
      <c r="AX43" s="36"/>
      <c r="AY43" s="58" t="str">
        <f t="shared" si="6"/>
        <v>Replacement of exist. Service Lines (DN25-DN40)</v>
      </c>
      <c r="AZ43" s="190">
        <f t="shared" si="87"/>
        <v>6000</v>
      </c>
      <c r="BA43" s="190">
        <f t="shared" si="88"/>
        <v>9000</v>
      </c>
      <c r="BB43" s="191">
        <f t="shared" si="89"/>
        <v>334500</v>
      </c>
      <c r="BC43" s="192">
        <f t="shared" si="90"/>
        <v>349500</v>
      </c>
      <c r="BD43" s="191">
        <f t="shared" si="91"/>
        <v>0</v>
      </c>
      <c r="BE43" s="190">
        <f t="shared" si="92"/>
        <v>0</v>
      </c>
      <c r="BF43" s="190">
        <f t="shared" si="93"/>
        <v>0</v>
      </c>
      <c r="BG43" s="192">
        <f t="shared" si="94"/>
        <v>0</v>
      </c>
      <c r="BH43" s="193">
        <f t="shared" si="95"/>
        <v>349500</v>
      </c>
    </row>
    <row r="44" spans="2:60" ht="15" customHeight="1">
      <c r="B44" s="36"/>
      <c r="C44" s="14" t="s">
        <v>50</v>
      </c>
      <c r="D44" s="186"/>
      <c r="E44" s="61"/>
      <c r="F44" s="101" t="s">
        <v>10</v>
      </c>
      <c r="G44" s="124">
        <v>2400</v>
      </c>
      <c r="H44" s="139">
        <v>65</v>
      </c>
      <c r="I44" s="51">
        <f t="shared" si="58"/>
        <v>156000</v>
      </c>
      <c r="J44" s="126">
        <v>3400</v>
      </c>
      <c r="K44" s="134">
        <v>65</v>
      </c>
      <c r="L44" s="47">
        <f t="shared" si="59"/>
        <v>221000</v>
      </c>
      <c r="N44" s="36"/>
      <c r="O44" s="58" t="str">
        <f t="shared" si="0"/>
        <v>New Distribution Lines (DN100-DN200)</v>
      </c>
      <c r="P44" s="190">
        <f t="shared" si="60"/>
        <v>156000</v>
      </c>
      <c r="Q44" s="190">
        <f t="shared" si="61"/>
        <v>123500</v>
      </c>
      <c r="R44" s="191">
        <f t="shared" si="62"/>
        <v>136500</v>
      </c>
      <c r="S44" s="192">
        <f t="shared" si="63"/>
        <v>416000</v>
      </c>
      <c r="T44" s="191">
        <f t="shared" si="64"/>
        <v>221000</v>
      </c>
      <c r="U44" s="190">
        <f t="shared" si="65"/>
        <v>149500</v>
      </c>
      <c r="V44" s="190">
        <f t="shared" si="66"/>
        <v>169000</v>
      </c>
      <c r="W44" s="192">
        <f t="shared" si="67"/>
        <v>539500</v>
      </c>
      <c r="X44" s="193">
        <f t="shared" si="68"/>
        <v>955500</v>
      </c>
      <c r="Z44" s="36"/>
      <c r="AA44" s="58" t="str">
        <f t="shared" si="2"/>
        <v>New Distribution Lines (DN100-DN200)</v>
      </c>
      <c r="AB44" s="190">
        <f t="shared" si="69"/>
        <v>221000</v>
      </c>
      <c r="AC44" s="190">
        <f t="shared" si="70"/>
        <v>117000</v>
      </c>
      <c r="AD44" s="191">
        <f t="shared" si="71"/>
        <v>39000</v>
      </c>
      <c r="AE44" s="192">
        <f t="shared" si="72"/>
        <v>377000</v>
      </c>
      <c r="AF44" s="191">
        <f t="shared" si="73"/>
        <v>156000</v>
      </c>
      <c r="AG44" s="190">
        <f t="shared" si="74"/>
        <v>143000</v>
      </c>
      <c r="AH44" s="190">
        <f t="shared" si="75"/>
        <v>13000</v>
      </c>
      <c r="AI44" s="192">
        <f t="shared" si="76"/>
        <v>312000</v>
      </c>
      <c r="AJ44" s="193">
        <f t="shared" si="77"/>
        <v>689000</v>
      </c>
      <c r="AL44" s="36"/>
      <c r="AM44" s="58" t="str">
        <f t="shared" si="4"/>
        <v>New Distribution Lines (DN100-DN200)</v>
      </c>
      <c r="AN44" s="190">
        <f t="shared" si="78"/>
        <v>32500</v>
      </c>
      <c r="AO44" s="190">
        <f t="shared" si="79"/>
        <v>65000</v>
      </c>
      <c r="AP44" s="191">
        <f t="shared" si="80"/>
        <v>32500</v>
      </c>
      <c r="AQ44" s="192">
        <f t="shared" si="81"/>
        <v>130000</v>
      </c>
      <c r="AR44" s="191">
        <f t="shared" si="82"/>
        <v>32500</v>
      </c>
      <c r="AS44" s="190">
        <f t="shared" si="83"/>
        <v>65000</v>
      </c>
      <c r="AT44" s="190">
        <f t="shared" si="84"/>
        <v>91000</v>
      </c>
      <c r="AU44" s="192">
        <f t="shared" si="85"/>
        <v>188500</v>
      </c>
      <c r="AV44" s="193">
        <f t="shared" si="86"/>
        <v>318500</v>
      </c>
      <c r="AX44" s="36"/>
      <c r="AY44" s="58" t="str">
        <f t="shared" si="6"/>
        <v>New Distribution Lines (DN100-DN200)</v>
      </c>
      <c r="AZ44" s="190">
        <f t="shared" si="87"/>
        <v>45500</v>
      </c>
      <c r="BA44" s="190">
        <f t="shared" si="88"/>
        <v>39000</v>
      </c>
      <c r="BB44" s="191">
        <f t="shared" si="89"/>
        <v>0</v>
      </c>
      <c r="BC44" s="192">
        <f t="shared" si="90"/>
        <v>84500</v>
      </c>
      <c r="BD44" s="191">
        <f t="shared" si="91"/>
        <v>71500</v>
      </c>
      <c r="BE44" s="190">
        <f t="shared" si="92"/>
        <v>71500</v>
      </c>
      <c r="BF44" s="190">
        <f t="shared" si="93"/>
        <v>0</v>
      </c>
      <c r="BG44" s="192">
        <f t="shared" si="94"/>
        <v>143000</v>
      </c>
      <c r="BH44" s="193">
        <f t="shared" si="95"/>
        <v>227500</v>
      </c>
    </row>
    <row r="45" spans="2:60" ht="15" customHeight="1">
      <c r="B45" s="59"/>
      <c r="C45" s="14" t="s">
        <v>51</v>
      </c>
      <c r="D45" s="186"/>
      <c r="E45" s="61"/>
      <c r="F45" s="101" t="s">
        <v>10</v>
      </c>
      <c r="G45" s="124">
        <v>12000</v>
      </c>
      <c r="H45" s="139">
        <v>25</v>
      </c>
      <c r="I45" s="51">
        <f t="shared" si="58"/>
        <v>300000</v>
      </c>
      <c r="J45" s="126">
        <v>18000</v>
      </c>
      <c r="K45" s="134">
        <v>25</v>
      </c>
      <c r="L45" s="47">
        <f t="shared" si="59"/>
        <v>450000</v>
      </c>
      <c r="N45" s="59"/>
      <c r="O45" s="58" t="str">
        <f t="shared" si="0"/>
        <v>New Distribution Lines (DN50-DN80)</v>
      </c>
      <c r="P45" s="190">
        <f t="shared" si="60"/>
        <v>300000</v>
      </c>
      <c r="Q45" s="190">
        <f t="shared" si="61"/>
        <v>232500</v>
      </c>
      <c r="R45" s="191">
        <f t="shared" si="62"/>
        <v>270000</v>
      </c>
      <c r="S45" s="192">
        <f t="shared" si="63"/>
        <v>802500</v>
      </c>
      <c r="T45" s="191">
        <f t="shared" si="64"/>
        <v>450000</v>
      </c>
      <c r="U45" s="190">
        <f t="shared" si="65"/>
        <v>300000</v>
      </c>
      <c r="V45" s="190">
        <f t="shared" si="66"/>
        <v>340000</v>
      </c>
      <c r="W45" s="192">
        <f t="shared" si="67"/>
        <v>1090000</v>
      </c>
      <c r="X45" s="193">
        <f t="shared" si="68"/>
        <v>1892500</v>
      </c>
      <c r="Z45" s="59"/>
      <c r="AA45" s="58" t="str">
        <f t="shared" si="2"/>
        <v>New Distribution Lines (DN50-DN80)</v>
      </c>
      <c r="AB45" s="190">
        <f t="shared" si="69"/>
        <v>427500</v>
      </c>
      <c r="AC45" s="190">
        <f t="shared" si="70"/>
        <v>225000</v>
      </c>
      <c r="AD45" s="191">
        <f t="shared" si="71"/>
        <v>77500</v>
      </c>
      <c r="AE45" s="192">
        <f t="shared" si="72"/>
        <v>730000</v>
      </c>
      <c r="AF45" s="191">
        <f t="shared" si="73"/>
        <v>315000</v>
      </c>
      <c r="AG45" s="190">
        <f t="shared" si="74"/>
        <v>290000</v>
      </c>
      <c r="AH45" s="190">
        <f t="shared" si="75"/>
        <v>20000</v>
      </c>
      <c r="AI45" s="192">
        <f t="shared" si="76"/>
        <v>625000</v>
      </c>
      <c r="AJ45" s="193">
        <f t="shared" si="77"/>
        <v>1355000</v>
      </c>
      <c r="AL45" s="59"/>
      <c r="AM45" s="58" t="str">
        <f t="shared" si="4"/>
        <v>New Distribution Lines (DN50-DN80)</v>
      </c>
      <c r="AN45" s="190">
        <f t="shared" si="78"/>
        <v>65000</v>
      </c>
      <c r="AO45" s="190">
        <f t="shared" si="79"/>
        <v>132500</v>
      </c>
      <c r="AP45" s="191">
        <f t="shared" si="80"/>
        <v>70000</v>
      </c>
      <c r="AQ45" s="192">
        <f t="shared" si="81"/>
        <v>267500</v>
      </c>
      <c r="AR45" s="191">
        <f t="shared" si="82"/>
        <v>72500</v>
      </c>
      <c r="AS45" s="190">
        <f t="shared" si="83"/>
        <v>125000</v>
      </c>
      <c r="AT45" s="190">
        <f t="shared" si="84"/>
        <v>185000</v>
      </c>
      <c r="AU45" s="192">
        <f t="shared" si="85"/>
        <v>382500</v>
      </c>
      <c r="AV45" s="193">
        <f t="shared" si="86"/>
        <v>650000</v>
      </c>
      <c r="AX45" s="59"/>
      <c r="AY45" s="58" t="str">
        <f t="shared" si="6"/>
        <v>New Distribution Lines (DN50-DN80)</v>
      </c>
      <c r="AZ45" s="190">
        <f t="shared" si="87"/>
        <v>90000</v>
      </c>
      <c r="BA45" s="190">
        <f t="shared" si="88"/>
        <v>75000</v>
      </c>
      <c r="BB45" s="191">
        <f t="shared" si="89"/>
        <v>0</v>
      </c>
      <c r="BC45" s="192">
        <f t="shared" si="90"/>
        <v>165000</v>
      </c>
      <c r="BD45" s="191">
        <f t="shared" si="91"/>
        <v>140000</v>
      </c>
      <c r="BE45" s="190">
        <f t="shared" si="92"/>
        <v>150000</v>
      </c>
      <c r="BF45" s="190">
        <f t="shared" si="93"/>
        <v>0</v>
      </c>
      <c r="BG45" s="192">
        <f t="shared" si="94"/>
        <v>290000</v>
      </c>
      <c r="BH45" s="193">
        <f t="shared" si="95"/>
        <v>455000</v>
      </c>
    </row>
    <row r="46" spans="2:60" ht="15" customHeight="1" thickBot="1">
      <c r="B46" s="59"/>
      <c r="C46" s="14" t="s">
        <v>52</v>
      </c>
      <c r="D46" s="186"/>
      <c r="E46" s="103"/>
      <c r="F46" s="101" t="s">
        <v>10</v>
      </c>
      <c r="G46" s="124">
        <v>9600</v>
      </c>
      <c r="H46" s="139">
        <v>15</v>
      </c>
      <c r="I46" s="51">
        <f t="shared" si="58"/>
        <v>144000</v>
      </c>
      <c r="J46" s="126">
        <v>21800</v>
      </c>
      <c r="K46" s="134">
        <v>15</v>
      </c>
      <c r="L46" s="47">
        <f t="shared" si="59"/>
        <v>327000</v>
      </c>
      <c r="N46" s="59"/>
      <c r="O46" s="60" t="str">
        <f t="shared" si="0"/>
        <v>New Service Lines (DN25-DN40)</v>
      </c>
      <c r="P46" s="190">
        <f t="shared" si="60"/>
        <v>144000</v>
      </c>
      <c r="Q46" s="190">
        <f t="shared" si="61"/>
        <v>111000</v>
      </c>
      <c r="R46" s="191">
        <f t="shared" si="62"/>
        <v>130500</v>
      </c>
      <c r="S46" s="192">
        <f t="shared" si="63"/>
        <v>385500</v>
      </c>
      <c r="T46" s="191">
        <f t="shared" si="64"/>
        <v>327000</v>
      </c>
      <c r="U46" s="190">
        <f t="shared" si="65"/>
        <v>217500</v>
      </c>
      <c r="V46" s="190">
        <f t="shared" si="66"/>
        <v>243000</v>
      </c>
      <c r="W46" s="192">
        <f t="shared" si="67"/>
        <v>787500</v>
      </c>
      <c r="X46" s="193">
        <f t="shared" si="68"/>
        <v>1173000</v>
      </c>
      <c r="Z46" s="59"/>
      <c r="AA46" s="60" t="str">
        <f t="shared" si="2"/>
        <v>New Service Lines (DN25-DN40)</v>
      </c>
      <c r="AB46" s="190">
        <f t="shared" si="69"/>
        <v>205500</v>
      </c>
      <c r="AC46" s="190">
        <f t="shared" si="70"/>
        <v>108000</v>
      </c>
      <c r="AD46" s="191">
        <f t="shared" si="71"/>
        <v>57000</v>
      </c>
      <c r="AE46" s="192">
        <f t="shared" si="72"/>
        <v>370500</v>
      </c>
      <c r="AF46" s="191">
        <f t="shared" si="73"/>
        <v>225000</v>
      </c>
      <c r="AG46" s="190">
        <f t="shared" si="74"/>
        <v>207000</v>
      </c>
      <c r="AH46" s="190">
        <f t="shared" si="75"/>
        <v>12000</v>
      </c>
      <c r="AI46" s="192">
        <f t="shared" si="76"/>
        <v>444000</v>
      </c>
      <c r="AJ46" s="193">
        <f t="shared" si="77"/>
        <v>814500</v>
      </c>
      <c r="AL46" s="59"/>
      <c r="AM46" s="60" t="str">
        <f t="shared" si="4"/>
        <v>New Service Lines (DN25-DN40)</v>
      </c>
      <c r="AN46" s="190">
        <f t="shared" si="78"/>
        <v>48000</v>
      </c>
      <c r="AO46" s="190">
        <f t="shared" si="79"/>
        <v>94500</v>
      </c>
      <c r="AP46" s="191">
        <f t="shared" si="80"/>
        <v>49500</v>
      </c>
      <c r="AQ46" s="192">
        <f t="shared" si="81"/>
        <v>192000</v>
      </c>
      <c r="AR46" s="191">
        <f t="shared" si="82"/>
        <v>52500</v>
      </c>
      <c r="AS46" s="190">
        <f t="shared" si="83"/>
        <v>90000</v>
      </c>
      <c r="AT46" s="190">
        <f t="shared" si="84"/>
        <v>132000</v>
      </c>
      <c r="AU46" s="192">
        <f t="shared" si="85"/>
        <v>274500</v>
      </c>
      <c r="AV46" s="193">
        <f t="shared" si="86"/>
        <v>466500</v>
      </c>
      <c r="AX46" s="59"/>
      <c r="AY46" s="60" t="str">
        <f t="shared" si="6"/>
        <v>New Service Lines (DN25-DN40)</v>
      </c>
      <c r="AZ46" s="190">
        <f t="shared" si="87"/>
        <v>63000</v>
      </c>
      <c r="BA46" s="190">
        <f t="shared" si="88"/>
        <v>54000</v>
      </c>
      <c r="BB46" s="191">
        <f t="shared" si="89"/>
        <v>0</v>
      </c>
      <c r="BC46" s="192">
        <f t="shared" si="90"/>
        <v>117000</v>
      </c>
      <c r="BD46" s="191">
        <f t="shared" si="91"/>
        <v>100500</v>
      </c>
      <c r="BE46" s="190">
        <f t="shared" si="92"/>
        <v>106500</v>
      </c>
      <c r="BF46" s="190">
        <f t="shared" si="93"/>
        <v>0</v>
      </c>
      <c r="BG46" s="192">
        <f t="shared" si="94"/>
        <v>207000</v>
      </c>
      <c r="BH46" s="193">
        <f t="shared" si="95"/>
        <v>324000</v>
      </c>
    </row>
    <row r="47" spans="2:60" ht="15" customHeight="1" thickBot="1">
      <c r="B47" s="13"/>
      <c r="C47" s="68" t="s">
        <v>37</v>
      </c>
      <c r="D47" s="15"/>
      <c r="E47" s="128">
        <v>810000</v>
      </c>
      <c r="F47" s="15"/>
      <c r="G47" s="22"/>
      <c r="H47" s="22"/>
      <c r="I47" s="67">
        <f>SUM(I41:I46)</f>
        <v>1140000</v>
      </c>
      <c r="J47" s="65"/>
      <c r="K47" s="66"/>
      <c r="L47" s="67">
        <f>SUM(L41:L46)</f>
        <v>998000</v>
      </c>
      <c r="N47" s="156"/>
      <c r="O47" s="157" t="str">
        <f t="shared" si="0"/>
        <v>Sub-Total 5: </v>
      </c>
      <c r="P47" s="194">
        <f aca="true" t="shared" si="96" ref="P47:X47">SUM(P41:P46)</f>
        <v>1140000</v>
      </c>
      <c r="Q47" s="194">
        <f t="shared" si="96"/>
        <v>692500</v>
      </c>
      <c r="R47" s="194">
        <f t="shared" si="96"/>
        <v>877000</v>
      </c>
      <c r="S47" s="195">
        <f t="shared" si="96"/>
        <v>2709500</v>
      </c>
      <c r="T47" s="194">
        <f t="shared" si="96"/>
        <v>998000</v>
      </c>
      <c r="U47" s="194">
        <f t="shared" si="96"/>
        <v>667000</v>
      </c>
      <c r="V47" s="194">
        <f t="shared" si="96"/>
        <v>752000</v>
      </c>
      <c r="W47" s="195">
        <f t="shared" si="96"/>
        <v>2417000</v>
      </c>
      <c r="X47" s="195">
        <f t="shared" si="96"/>
        <v>5126500</v>
      </c>
      <c r="Z47" s="13"/>
      <c r="AA47" s="157" t="str">
        <f t="shared" si="2"/>
        <v>Sub-Total 5: </v>
      </c>
      <c r="AB47" s="194">
        <f aca="true" t="shared" si="97" ref="AB47:AJ47">SUM(AB41:AB46)</f>
        <v>1466500</v>
      </c>
      <c r="AC47" s="194">
        <f t="shared" si="97"/>
        <v>616500</v>
      </c>
      <c r="AD47" s="194">
        <f t="shared" si="97"/>
        <v>203500</v>
      </c>
      <c r="AE47" s="195">
        <f t="shared" si="97"/>
        <v>2286500</v>
      </c>
      <c r="AF47" s="194">
        <f t="shared" si="97"/>
        <v>696000</v>
      </c>
      <c r="AG47" s="194">
        <f t="shared" si="97"/>
        <v>640000</v>
      </c>
      <c r="AH47" s="194">
        <f t="shared" si="97"/>
        <v>45000</v>
      </c>
      <c r="AI47" s="195">
        <f t="shared" si="97"/>
        <v>1381000</v>
      </c>
      <c r="AJ47" s="195">
        <f t="shared" si="97"/>
        <v>3667500</v>
      </c>
      <c r="AL47" s="156"/>
      <c r="AM47" s="157" t="str">
        <f t="shared" si="4"/>
        <v>Sub-Total 5: </v>
      </c>
      <c r="AN47" s="194">
        <f aca="true" t="shared" si="98" ref="AN47:AV47">SUM(AN41:AN46)</f>
        <v>181000</v>
      </c>
      <c r="AO47" s="194">
        <f t="shared" si="98"/>
        <v>343000</v>
      </c>
      <c r="AP47" s="194">
        <f t="shared" si="98"/>
        <v>184500</v>
      </c>
      <c r="AQ47" s="195">
        <f t="shared" si="98"/>
        <v>708500</v>
      </c>
      <c r="AR47" s="194">
        <f t="shared" si="98"/>
        <v>157500</v>
      </c>
      <c r="AS47" s="194">
        <f t="shared" si="98"/>
        <v>280000</v>
      </c>
      <c r="AT47" s="194">
        <f t="shared" si="98"/>
        <v>408000</v>
      </c>
      <c r="AU47" s="195">
        <f t="shared" si="98"/>
        <v>845500</v>
      </c>
      <c r="AV47" s="195">
        <f t="shared" si="98"/>
        <v>1554000</v>
      </c>
      <c r="AX47" s="156"/>
      <c r="AY47" s="157" t="str">
        <f t="shared" si="6"/>
        <v>Sub-Total 5: </v>
      </c>
      <c r="AZ47" s="194">
        <f aca="true" t="shared" si="99" ref="AZ47:BH47">SUM(AZ41:AZ46)</f>
        <v>232500</v>
      </c>
      <c r="BA47" s="194">
        <f t="shared" si="99"/>
        <v>237000</v>
      </c>
      <c r="BB47" s="194">
        <f t="shared" si="99"/>
        <v>850000</v>
      </c>
      <c r="BC47" s="195">
        <f t="shared" si="99"/>
        <v>1319500</v>
      </c>
      <c r="BD47" s="194">
        <f t="shared" si="99"/>
        <v>312000</v>
      </c>
      <c r="BE47" s="194">
        <f t="shared" si="99"/>
        <v>328000</v>
      </c>
      <c r="BF47" s="194">
        <f t="shared" si="99"/>
        <v>0</v>
      </c>
      <c r="BG47" s="195">
        <f t="shared" si="99"/>
        <v>640000</v>
      </c>
      <c r="BH47" s="195">
        <f t="shared" si="99"/>
        <v>1959500</v>
      </c>
    </row>
    <row r="48" spans="2:60" ht="15" customHeight="1">
      <c r="B48" s="28" t="s">
        <v>38</v>
      </c>
      <c r="C48" s="29" t="s">
        <v>39</v>
      </c>
      <c r="D48" s="99"/>
      <c r="E48" s="30"/>
      <c r="F48" s="100"/>
      <c r="G48" s="31"/>
      <c r="H48" s="32"/>
      <c r="I48" s="50"/>
      <c r="J48" s="57"/>
      <c r="K48" s="32"/>
      <c r="L48" s="32"/>
      <c r="N48" s="28" t="s">
        <v>38</v>
      </c>
      <c r="O48" s="152" t="str">
        <f t="shared" si="0"/>
        <v>Metering and Connections</v>
      </c>
      <c r="P48" s="196"/>
      <c r="Q48" s="197"/>
      <c r="R48" s="197"/>
      <c r="S48" s="198"/>
      <c r="T48" s="199"/>
      <c r="U48" s="197"/>
      <c r="V48" s="197"/>
      <c r="W48" s="198"/>
      <c r="X48" s="200"/>
      <c r="Z48" s="28" t="s">
        <v>38</v>
      </c>
      <c r="AA48" s="152" t="str">
        <f t="shared" si="2"/>
        <v>Metering and Connections</v>
      </c>
      <c r="AB48" s="196"/>
      <c r="AC48" s="197"/>
      <c r="AD48" s="197"/>
      <c r="AE48" s="198"/>
      <c r="AF48" s="199"/>
      <c r="AG48" s="197"/>
      <c r="AH48" s="197"/>
      <c r="AI48" s="198"/>
      <c r="AJ48" s="200"/>
      <c r="AL48" s="28" t="s">
        <v>38</v>
      </c>
      <c r="AM48" s="152" t="str">
        <f t="shared" si="4"/>
        <v>Metering and Connections</v>
      </c>
      <c r="AN48" s="196"/>
      <c r="AO48" s="197"/>
      <c r="AP48" s="197"/>
      <c r="AQ48" s="198"/>
      <c r="AR48" s="199"/>
      <c r="AS48" s="197"/>
      <c r="AT48" s="197"/>
      <c r="AU48" s="198"/>
      <c r="AV48" s="200"/>
      <c r="AX48" s="28" t="s">
        <v>38</v>
      </c>
      <c r="AY48" s="152" t="str">
        <f t="shared" si="6"/>
        <v>Metering and Connections</v>
      </c>
      <c r="AZ48" s="196"/>
      <c r="BA48" s="197"/>
      <c r="BB48" s="197"/>
      <c r="BC48" s="198"/>
      <c r="BD48" s="199"/>
      <c r="BE48" s="197"/>
      <c r="BF48" s="197"/>
      <c r="BG48" s="198"/>
      <c r="BH48" s="200"/>
    </row>
    <row r="49" spans="2:60" ht="15" customHeight="1">
      <c r="B49" s="36"/>
      <c r="C49" s="14" t="s">
        <v>55</v>
      </c>
      <c r="D49" s="130"/>
      <c r="E49" s="61"/>
      <c r="F49" s="101" t="s">
        <v>72</v>
      </c>
      <c r="G49" s="124">
        <v>5800</v>
      </c>
      <c r="H49" s="139">
        <v>35</v>
      </c>
      <c r="I49" s="51">
        <f>(G49*H49)</f>
        <v>203000</v>
      </c>
      <c r="J49" s="126">
        <v>3400</v>
      </c>
      <c r="K49" s="134">
        <v>35</v>
      </c>
      <c r="L49" s="47">
        <f>(J49*K49)</f>
        <v>119000</v>
      </c>
      <c r="N49" s="36"/>
      <c r="O49" s="58" t="str">
        <f t="shared" si="0"/>
        <v>Purchase of water meters, valves &amp; fittings</v>
      </c>
      <c r="P49" s="190">
        <f>(I49)</f>
        <v>203000</v>
      </c>
      <c r="Q49" s="190">
        <f>(I128)</f>
        <v>105000</v>
      </c>
      <c r="R49" s="191">
        <f>(I207)</f>
        <v>122500</v>
      </c>
      <c r="S49" s="192">
        <f>SUM(P49:R49)</f>
        <v>430500</v>
      </c>
      <c r="T49" s="191">
        <f>(L49)</f>
        <v>119000</v>
      </c>
      <c r="U49" s="190">
        <f>(L128)</f>
        <v>129500</v>
      </c>
      <c r="V49" s="190">
        <f>(L207)</f>
        <v>148750</v>
      </c>
      <c r="W49" s="192">
        <f>SUM(T49:V49)</f>
        <v>397250</v>
      </c>
      <c r="X49" s="193">
        <f>(S49+W49)</f>
        <v>827750</v>
      </c>
      <c r="Z49" s="36"/>
      <c r="AA49" s="58" t="str">
        <f t="shared" si="2"/>
        <v>Purchase of water meters, valves &amp; fittings</v>
      </c>
      <c r="AB49" s="190">
        <f>(I286)</f>
        <v>227500</v>
      </c>
      <c r="AC49" s="190">
        <f>(I365)</f>
        <v>91000</v>
      </c>
      <c r="AD49" s="191">
        <f>(I444)</f>
        <v>35000</v>
      </c>
      <c r="AE49" s="192">
        <f>SUM(AB49:AD49)</f>
        <v>353500</v>
      </c>
      <c r="AF49" s="191">
        <f>(L286)</f>
        <v>112000</v>
      </c>
      <c r="AG49" s="190">
        <f>(L365)</f>
        <v>94500</v>
      </c>
      <c r="AH49" s="190">
        <f>(L444)</f>
        <v>8750</v>
      </c>
      <c r="AI49" s="192">
        <f>SUM(AF49:AH49)</f>
        <v>215250</v>
      </c>
      <c r="AJ49" s="193">
        <f>(AE49+AI49)</f>
        <v>568750</v>
      </c>
      <c r="AL49" s="36"/>
      <c r="AM49" s="58" t="str">
        <f t="shared" si="4"/>
        <v>Purchase of water meters, valves &amp; fittings</v>
      </c>
      <c r="AN49" s="190">
        <f>(I523)</f>
        <v>28000</v>
      </c>
      <c r="AO49" s="190">
        <f>(I602)</f>
        <v>66500</v>
      </c>
      <c r="AP49" s="191">
        <f>(I681)</f>
        <v>17500</v>
      </c>
      <c r="AQ49" s="192">
        <f>SUM(AN49:AP49)</f>
        <v>112000</v>
      </c>
      <c r="AR49" s="191">
        <f>(L523)</f>
        <v>24500</v>
      </c>
      <c r="AS49" s="190">
        <f>(L602)</f>
        <v>38500</v>
      </c>
      <c r="AT49" s="190">
        <f>(L681)</f>
        <v>59500</v>
      </c>
      <c r="AU49" s="192">
        <f>SUM(AR49:AT49)</f>
        <v>122500</v>
      </c>
      <c r="AV49" s="193">
        <f>(AQ49+AU49)</f>
        <v>234500</v>
      </c>
      <c r="AX49" s="36"/>
      <c r="AY49" s="58" t="str">
        <f t="shared" si="6"/>
        <v>Purchase of water meters, valves &amp; fittings</v>
      </c>
      <c r="AZ49" s="190">
        <f>(I760)</f>
        <v>21000</v>
      </c>
      <c r="BA49" s="190">
        <f>(I839)</f>
        <v>31500</v>
      </c>
      <c r="BB49" s="191">
        <f>(I918)</f>
        <v>164500</v>
      </c>
      <c r="BC49" s="192">
        <f>SUM(AZ49:BB49)</f>
        <v>217000</v>
      </c>
      <c r="BD49" s="191">
        <f>(L760)</f>
        <v>56000</v>
      </c>
      <c r="BE49" s="190">
        <f>(L839)</f>
        <v>42000</v>
      </c>
      <c r="BF49" s="190">
        <f>(L918)</f>
        <v>59500</v>
      </c>
      <c r="BG49" s="192">
        <f>SUM(BD49:BF49)</f>
        <v>157500</v>
      </c>
      <c r="BH49" s="193">
        <f>(BC49+BG49)</f>
        <v>374500</v>
      </c>
    </row>
    <row r="50" spans="2:60" ht="15" customHeight="1">
      <c r="B50" s="36"/>
      <c r="C50" s="14" t="s">
        <v>58</v>
      </c>
      <c r="D50" s="130"/>
      <c r="E50" s="61"/>
      <c r="F50" s="101" t="s">
        <v>12</v>
      </c>
      <c r="G50" s="124"/>
      <c r="H50" s="134"/>
      <c r="I50" s="51">
        <f>(G50*H50)</f>
        <v>0</v>
      </c>
      <c r="J50" s="126"/>
      <c r="K50" s="134"/>
      <c r="L50" s="47">
        <f>(J50*K50)</f>
        <v>0</v>
      </c>
      <c r="N50" s="36"/>
      <c r="O50" s="58" t="str">
        <f t="shared" si="0"/>
        <v>Purchase of bulk WMs, valves &amp; fittings</v>
      </c>
      <c r="P50" s="190">
        <f>(I50)</f>
        <v>0</v>
      </c>
      <c r="Q50" s="190">
        <f>(I129)</f>
        <v>0</v>
      </c>
      <c r="R50" s="191">
        <f>(I208)</f>
        <v>0</v>
      </c>
      <c r="S50" s="192">
        <f>SUM(P50:R50)</f>
        <v>0</v>
      </c>
      <c r="T50" s="191">
        <f>(L50)</f>
        <v>0</v>
      </c>
      <c r="U50" s="190">
        <f>(L129)</f>
        <v>0</v>
      </c>
      <c r="V50" s="190">
        <f>(L208)</f>
        <v>0</v>
      </c>
      <c r="W50" s="192">
        <f>SUM(T50:V50)</f>
        <v>0</v>
      </c>
      <c r="X50" s="193">
        <f>(S50+W50)</f>
        <v>0</v>
      </c>
      <c r="Z50" s="36"/>
      <c r="AA50" s="58" t="str">
        <f t="shared" si="2"/>
        <v>Purchase of bulk WMs, valves &amp; fittings</v>
      </c>
      <c r="AB50" s="190">
        <f>(I287)</f>
        <v>0</v>
      </c>
      <c r="AC50" s="190">
        <f>(I366)</f>
        <v>0</v>
      </c>
      <c r="AD50" s="191">
        <f>(I445)</f>
        <v>0</v>
      </c>
      <c r="AE50" s="192">
        <f>SUM(AB50:AD50)</f>
        <v>0</v>
      </c>
      <c r="AF50" s="191">
        <f>(L287)</f>
        <v>0</v>
      </c>
      <c r="AG50" s="190">
        <f>(L366)</f>
        <v>0</v>
      </c>
      <c r="AH50" s="190">
        <f>(L445)</f>
        <v>0</v>
      </c>
      <c r="AI50" s="192">
        <f>SUM(AF50:AH50)</f>
        <v>0</v>
      </c>
      <c r="AJ50" s="193">
        <f>(AE50+AI50)</f>
        <v>0</v>
      </c>
      <c r="AL50" s="36"/>
      <c r="AM50" s="58" t="str">
        <f t="shared" si="4"/>
        <v>Purchase of bulk WMs, valves &amp; fittings</v>
      </c>
      <c r="AN50" s="190">
        <f>(I524)</f>
        <v>0</v>
      </c>
      <c r="AO50" s="190">
        <f>(I603)</f>
        <v>0</v>
      </c>
      <c r="AP50" s="191">
        <f>(I682)</f>
        <v>0</v>
      </c>
      <c r="AQ50" s="192">
        <f>SUM(AN50:AP50)</f>
        <v>0</v>
      </c>
      <c r="AR50" s="191">
        <f>(L524)</f>
        <v>0</v>
      </c>
      <c r="AS50" s="190">
        <f>(L603)</f>
        <v>0</v>
      </c>
      <c r="AT50" s="190">
        <f>(L682)</f>
        <v>0</v>
      </c>
      <c r="AU50" s="192">
        <f>SUM(AR50:AT50)</f>
        <v>0</v>
      </c>
      <c r="AV50" s="193">
        <f>(AQ50+AU50)</f>
        <v>0</v>
      </c>
      <c r="AX50" s="36"/>
      <c r="AY50" s="58" t="str">
        <f t="shared" si="6"/>
        <v>Purchase of bulk WMs, valves &amp; fittings</v>
      </c>
      <c r="AZ50" s="190">
        <f>(I761)</f>
        <v>0</v>
      </c>
      <c r="BA50" s="190">
        <f>(I840)</f>
        <v>0</v>
      </c>
      <c r="BB50" s="191">
        <f>(I919)</f>
        <v>0</v>
      </c>
      <c r="BC50" s="192">
        <f>SUM(AZ50:BB50)</f>
        <v>0</v>
      </c>
      <c r="BD50" s="191">
        <f>(L761)</f>
        <v>0</v>
      </c>
      <c r="BE50" s="190">
        <f>(L840)</f>
        <v>0</v>
      </c>
      <c r="BF50" s="190">
        <f>(L919)</f>
        <v>0</v>
      </c>
      <c r="BG50" s="192">
        <f>SUM(BD50:BF50)</f>
        <v>0</v>
      </c>
      <c r="BH50" s="193">
        <f>(BC50+BG50)</f>
        <v>0</v>
      </c>
    </row>
    <row r="51" spans="2:60" ht="15" customHeight="1">
      <c r="B51" s="36"/>
      <c r="C51" s="14" t="s">
        <v>53</v>
      </c>
      <c r="D51" s="130"/>
      <c r="E51" s="61"/>
      <c r="F51" s="101" t="s">
        <v>72</v>
      </c>
      <c r="G51" s="124">
        <v>2850</v>
      </c>
      <c r="H51" s="139">
        <v>15</v>
      </c>
      <c r="I51" s="51">
        <f>(G51*H51)</f>
        <v>42750</v>
      </c>
      <c r="J51" s="126"/>
      <c r="K51" s="134"/>
      <c r="L51" s="47">
        <f>(J51*K51)</f>
        <v>0</v>
      </c>
      <c r="N51" s="36"/>
      <c r="O51" s="58" t="str">
        <f t="shared" si="0"/>
        <v>Installation of water meters at exisit. HCs</v>
      </c>
      <c r="P51" s="190">
        <f>(I51)</f>
        <v>42750</v>
      </c>
      <c r="Q51" s="190">
        <f>(I130)</f>
        <v>17250</v>
      </c>
      <c r="R51" s="191">
        <f>(I209)</f>
        <v>18000</v>
      </c>
      <c r="S51" s="192">
        <f>SUM(P51:R51)</f>
        <v>78000</v>
      </c>
      <c r="T51" s="191">
        <f>(L51)</f>
        <v>0</v>
      </c>
      <c r="U51" s="190">
        <f>(L130)</f>
        <v>0</v>
      </c>
      <c r="V51" s="190">
        <f>(L209)</f>
        <v>0</v>
      </c>
      <c r="W51" s="192">
        <f>SUM(T51:V51)</f>
        <v>0</v>
      </c>
      <c r="X51" s="193">
        <f>(S51+W51)</f>
        <v>78000</v>
      </c>
      <c r="Z51" s="36"/>
      <c r="AA51" s="58" t="str">
        <f t="shared" si="2"/>
        <v>Installation of water meters at exisit. HCs</v>
      </c>
      <c r="AB51" s="190">
        <f>(I288)</f>
        <v>33750</v>
      </c>
      <c r="AC51" s="190">
        <f>(I367)</f>
        <v>15000</v>
      </c>
      <c r="AD51" s="191">
        <f>(I446)</f>
        <v>3750</v>
      </c>
      <c r="AE51" s="192">
        <f>SUM(AB51:AD51)</f>
        <v>52500</v>
      </c>
      <c r="AF51" s="191">
        <f>(L288)</f>
        <v>0</v>
      </c>
      <c r="AG51" s="190">
        <f>(L367)</f>
        <v>0</v>
      </c>
      <c r="AH51" s="190">
        <f>(L446)</f>
        <v>0</v>
      </c>
      <c r="AI51" s="192">
        <f>SUM(AF51:AH51)</f>
        <v>0</v>
      </c>
      <c r="AJ51" s="193">
        <f>(AE51+AI51)</f>
        <v>52500</v>
      </c>
      <c r="AL51" s="36"/>
      <c r="AM51" s="58" t="str">
        <f t="shared" si="4"/>
        <v>Installation of water meters at exisit. HCs</v>
      </c>
      <c r="AN51" s="190">
        <f>(I525)</f>
        <v>2250</v>
      </c>
      <c r="AO51" s="190">
        <f>(I604)</f>
        <v>10500</v>
      </c>
      <c r="AP51" s="191">
        <f>(I683)</f>
        <v>1500</v>
      </c>
      <c r="AQ51" s="192">
        <f>SUM(AN51:AP51)</f>
        <v>14250</v>
      </c>
      <c r="AR51" s="191">
        <f>(L525)</f>
        <v>0</v>
      </c>
      <c r="AS51" s="190">
        <f>(L604)</f>
        <v>0</v>
      </c>
      <c r="AT51" s="190">
        <f>(L683)</f>
        <v>0</v>
      </c>
      <c r="AU51" s="192">
        <f>SUM(AR51:AT51)</f>
        <v>0</v>
      </c>
      <c r="AV51" s="193">
        <f>(AQ51+AU51)</f>
        <v>14250</v>
      </c>
      <c r="AX51" s="36"/>
      <c r="AY51" s="58" t="str">
        <f t="shared" si="6"/>
        <v>Installation of water meters at exisit. HCs</v>
      </c>
      <c r="AZ51" s="190">
        <f>(I762)</f>
        <v>1500</v>
      </c>
      <c r="BA51" s="190">
        <f>(I841)</f>
        <v>3000</v>
      </c>
      <c r="BB51" s="191">
        <f>(I920)</f>
        <v>21000</v>
      </c>
      <c r="BC51" s="192">
        <f>SUM(AZ51:BB51)</f>
        <v>25500</v>
      </c>
      <c r="BD51" s="191">
        <f>(L762)</f>
        <v>0</v>
      </c>
      <c r="BE51" s="190">
        <f>(L841)</f>
        <v>0</v>
      </c>
      <c r="BF51" s="190">
        <f>(L920)</f>
        <v>0</v>
      </c>
      <c r="BG51" s="192">
        <f>SUM(BD51:BF51)</f>
        <v>0</v>
      </c>
      <c r="BH51" s="193">
        <f>(BC51+BG51)</f>
        <v>25500</v>
      </c>
    </row>
    <row r="52" spans="2:60" ht="15" customHeight="1">
      <c r="B52" s="36"/>
      <c r="C52" s="14" t="s">
        <v>54</v>
      </c>
      <c r="D52" s="130"/>
      <c r="E52" s="61"/>
      <c r="F52" s="101" t="s">
        <v>72</v>
      </c>
      <c r="G52" s="124">
        <v>2950</v>
      </c>
      <c r="H52" s="139">
        <v>25</v>
      </c>
      <c r="I52" s="51">
        <f>(G52*H52)</f>
        <v>73750</v>
      </c>
      <c r="J52" s="126">
        <v>3400</v>
      </c>
      <c r="K52" s="134">
        <v>25</v>
      </c>
      <c r="L52" s="47">
        <f>(J52*K52)</f>
        <v>85000</v>
      </c>
      <c r="N52" s="36"/>
      <c r="O52" s="58" t="str">
        <f t="shared" si="0"/>
        <v>Installation / construction of new HCs</v>
      </c>
      <c r="P52" s="190">
        <f>(I52)</f>
        <v>73750</v>
      </c>
      <c r="Q52" s="190">
        <f>(I131)</f>
        <v>46250</v>
      </c>
      <c r="R52" s="191">
        <f>(I210)</f>
        <v>57500</v>
      </c>
      <c r="S52" s="192">
        <f>SUM(P52:R52)</f>
        <v>177500</v>
      </c>
      <c r="T52" s="191">
        <f>(L52)</f>
        <v>85000</v>
      </c>
      <c r="U52" s="190">
        <f>(L131)</f>
        <v>92500</v>
      </c>
      <c r="V52" s="190">
        <f>(L210)</f>
        <v>106250</v>
      </c>
      <c r="W52" s="192">
        <f>SUM(T52:V52)</f>
        <v>283750</v>
      </c>
      <c r="X52" s="193">
        <f>(S52+W52)</f>
        <v>461250</v>
      </c>
      <c r="Z52" s="36"/>
      <c r="AA52" s="58" t="str">
        <f t="shared" si="2"/>
        <v>Installation / construction of new HCs</v>
      </c>
      <c r="AB52" s="190">
        <f>(I289)</f>
        <v>106250</v>
      </c>
      <c r="AC52" s="190">
        <f>(I368)</f>
        <v>40000</v>
      </c>
      <c r="AD52" s="191">
        <f>(I447)</f>
        <v>18750</v>
      </c>
      <c r="AE52" s="192">
        <f>SUM(AB52:AD52)</f>
        <v>165000</v>
      </c>
      <c r="AF52" s="191">
        <f>(L289)</f>
        <v>80000</v>
      </c>
      <c r="AG52" s="190">
        <f>(L368)</f>
        <v>67500</v>
      </c>
      <c r="AH52" s="190">
        <f>(L447)</f>
        <v>6250</v>
      </c>
      <c r="AI52" s="192">
        <f>SUM(AF52:AH52)</f>
        <v>153750</v>
      </c>
      <c r="AJ52" s="193">
        <f>(AE52+AI52)</f>
        <v>318750</v>
      </c>
      <c r="AL52" s="36"/>
      <c r="AM52" s="58" t="str">
        <f t="shared" si="4"/>
        <v>Installation / construction of new HCs</v>
      </c>
      <c r="AN52" s="190">
        <f>(I526)</f>
        <v>16250</v>
      </c>
      <c r="AO52" s="190">
        <f>(I605)</f>
        <v>30000</v>
      </c>
      <c r="AP52" s="191">
        <f>(I684)</f>
        <v>10000</v>
      </c>
      <c r="AQ52" s="192">
        <f>SUM(AN52:AP52)</f>
        <v>56250</v>
      </c>
      <c r="AR52" s="191">
        <f>(L526)</f>
        <v>17500</v>
      </c>
      <c r="AS52" s="190">
        <f>(L605)</f>
        <v>27500</v>
      </c>
      <c r="AT52" s="190">
        <f>(L684)</f>
        <v>42500</v>
      </c>
      <c r="AU52" s="192">
        <f>SUM(AR52:AT52)</f>
        <v>87500</v>
      </c>
      <c r="AV52" s="193">
        <f>(AQ52+AU52)</f>
        <v>143750</v>
      </c>
      <c r="AX52" s="36"/>
      <c r="AY52" s="58" t="str">
        <f t="shared" si="6"/>
        <v>Installation / construction of new HCs</v>
      </c>
      <c r="AZ52" s="190">
        <f>(I763)</f>
        <v>12500</v>
      </c>
      <c r="BA52" s="190">
        <f>(I842)</f>
        <v>17500</v>
      </c>
      <c r="BB52" s="191">
        <f>(I921)</f>
        <v>82500</v>
      </c>
      <c r="BC52" s="192">
        <f>SUM(AZ52:BB52)</f>
        <v>112500</v>
      </c>
      <c r="BD52" s="191">
        <f>(L763)</f>
        <v>40000</v>
      </c>
      <c r="BE52" s="190">
        <f>(L842)</f>
        <v>30000</v>
      </c>
      <c r="BF52" s="190">
        <f>(L921)</f>
        <v>42500</v>
      </c>
      <c r="BG52" s="192">
        <f>SUM(BD52:BF52)</f>
        <v>112500</v>
      </c>
      <c r="BH52" s="193">
        <f>(BC52+BG52)</f>
        <v>225000</v>
      </c>
    </row>
    <row r="53" spans="2:60" ht="15" customHeight="1" thickBot="1">
      <c r="B53" s="59"/>
      <c r="C53" s="14" t="s">
        <v>99</v>
      </c>
      <c r="D53" s="131"/>
      <c r="E53" s="103"/>
      <c r="F53" s="102" t="s">
        <v>72</v>
      </c>
      <c r="G53" s="62">
        <v>9</v>
      </c>
      <c r="H53" s="135">
        <v>2500</v>
      </c>
      <c r="I53" s="64">
        <f>(G53*H53)</f>
        <v>22500</v>
      </c>
      <c r="J53" s="127">
        <v>7</v>
      </c>
      <c r="K53" s="135">
        <v>2500</v>
      </c>
      <c r="L53" s="63">
        <f>(J53*K53)</f>
        <v>17500</v>
      </c>
      <c r="N53" s="59"/>
      <c r="O53" s="60" t="str">
        <f t="shared" si="0"/>
        <v>Construction of Public Taps (PTs)</v>
      </c>
      <c r="P53" s="190">
        <f>(I53)</f>
        <v>22500</v>
      </c>
      <c r="Q53" s="190">
        <f>(I132)</f>
        <v>12500</v>
      </c>
      <c r="R53" s="191">
        <f>(I211)</f>
        <v>12500</v>
      </c>
      <c r="S53" s="192">
        <f>SUM(P53:R53)</f>
        <v>47500</v>
      </c>
      <c r="T53" s="191">
        <f>(L53)</f>
        <v>17500</v>
      </c>
      <c r="U53" s="190">
        <f>(L132)</f>
        <v>20000</v>
      </c>
      <c r="V53" s="190">
        <f>(L211)</f>
        <v>22500</v>
      </c>
      <c r="W53" s="192">
        <f>SUM(T53:V53)</f>
        <v>60000</v>
      </c>
      <c r="X53" s="193">
        <f>(S53+W53)</f>
        <v>107500</v>
      </c>
      <c r="Z53" s="59"/>
      <c r="AA53" s="60" t="str">
        <f t="shared" si="2"/>
        <v>Construction of Public Taps (PTs)</v>
      </c>
      <c r="AB53" s="190">
        <f>(I290)</f>
        <v>17500</v>
      </c>
      <c r="AC53" s="190">
        <f>(I369)</f>
        <v>10000</v>
      </c>
      <c r="AD53" s="191">
        <f>(I448)</f>
        <v>2500</v>
      </c>
      <c r="AE53" s="192">
        <f>SUM(AB53:AD53)</f>
        <v>30000</v>
      </c>
      <c r="AF53" s="191">
        <f>(L290)</f>
        <v>27500</v>
      </c>
      <c r="AG53" s="190">
        <f>(L369)</f>
        <v>7500</v>
      </c>
      <c r="AH53" s="190">
        <f>(L448)</f>
        <v>5000</v>
      </c>
      <c r="AI53" s="192">
        <f>SUM(AF53:AH53)</f>
        <v>40000</v>
      </c>
      <c r="AJ53" s="193">
        <f>(AE53+AI53)</f>
        <v>70000</v>
      </c>
      <c r="AL53" s="59"/>
      <c r="AM53" s="60" t="str">
        <f t="shared" si="4"/>
        <v>Construction of Public Taps (PTs)</v>
      </c>
      <c r="AN53" s="190">
        <f>(I527)</f>
        <v>2500</v>
      </c>
      <c r="AO53" s="190">
        <f>(I606)</f>
        <v>2500</v>
      </c>
      <c r="AP53" s="191">
        <f>(I685)</f>
        <v>2500</v>
      </c>
      <c r="AQ53" s="192">
        <f>SUM(AN53:AP53)</f>
        <v>7500</v>
      </c>
      <c r="AR53" s="191">
        <f>(L527)</f>
        <v>7500</v>
      </c>
      <c r="AS53" s="190">
        <f>(L606)</f>
        <v>20000</v>
      </c>
      <c r="AT53" s="190">
        <f>(L685)</f>
        <v>15000</v>
      </c>
      <c r="AU53" s="192">
        <f>SUM(AR53:AT53)</f>
        <v>42500</v>
      </c>
      <c r="AV53" s="193">
        <f>(AQ53+AU53)</f>
        <v>50000</v>
      </c>
      <c r="AX53" s="59"/>
      <c r="AY53" s="60" t="str">
        <f t="shared" si="6"/>
        <v>Construction of Public Taps (PTs)</v>
      </c>
      <c r="AZ53" s="190">
        <f>(I764)</f>
        <v>2500</v>
      </c>
      <c r="BA53" s="190">
        <f>(I843)</f>
        <v>2500</v>
      </c>
      <c r="BB53" s="191">
        <f>(I922)</f>
        <v>85000</v>
      </c>
      <c r="BC53" s="192">
        <f>SUM(AZ53:BB53)</f>
        <v>90000</v>
      </c>
      <c r="BD53" s="191">
        <f>(L764)</f>
        <v>15000</v>
      </c>
      <c r="BE53" s="190">
        <f>(L843)</f>
        <v>12500</v>
      </c>
      <c r="BF53" s="190">
        <f>(L922)</f>
        <v>217500</v>
      </c>
      <c r="BG53" s="192">
        <f>SUM(BD53:BF53)</f>
        <v>245000</v>
      </c>
      <c r="BH53" s="193">
        <f>(BC53+BG53)</f>
        <v>335000</v>
      </c>
    </row>
    <row r="54" spans="2:60" ht="15" customHeight="1" thickBot="1">
      <c r="B54" s="13"/>
      <c r="C54" s="68" t="s">
        <v>40</v>
      </c>
      <c r="D54" s="15"/>
      <c r="E54" s="128">
        <v>0</v>
      </c>
      <c r="F54" s="15"/>
      <c r="G54" s="22"/>
      <c r="H54" s="22"/>
      <c r="I54" s="67">
        <f>SUM(I49:I53)</f>
        <v>342000</v>
      </c>
      <c r="J54" s="65"/>
      <c r="K54" s="66"/>
      <c r="L54" s="67">
        <f>SUM(L49:L53)</f>
        <v>221500</v>
      </c>
      <c r="N54" s="156"/>
      <c r="O54" s="157" t="str">
        <f t="shared" si="0"/>
        <v>Sub-Total 6: </v>
      </c>
      <c r="P54" s="194">
        <f aca="true" t="shared" si="100" ref="P54:X54">SUM(P49:P53)</f>
        <v>342000</v>
      </c>
      <c r="Q54" s="194">
        <f t="shared" si="100"/>
        <v>181000</v>
      </c>
      <c r="R54" s="194">
        <f t="shared" si="100"/>
        <v>210500</v>
      </c>
      <c r="S54" s="195">
        <f t="shared" si="100"/>
        <v>733500</v>
      </c>
      <c r="T54" s="194">
        <f t="shared" si="100"/>
        <v>221500</v>
      </c>
      <c r="U54" s="194">
        <f t="shared" si="100"/>
        <v>242000</v>
      </c>
      <c r="V54" s="194">
        <f t="shared" si="100"/>
        <v>277500</v>
      </c>
      <c r="W54" s="195">
        <f t="shared" si="100"/>
        <v>741000</v>
      </c>
      <c r="X54" s="195">
        <f t="shared" si="100"/>
        <v>1474500</v>
      </c>
      <c r="Z54" s="13"/>
      <c r="AA54" s="157" t="str">
        <f t="shared" si="2"/>
        <v>Sub-Total 6: </v>
      </c>
      <c r="AB54" s="194">
        <f aca="true" t="shared" si="101" ref="AB54:AJ54">SUM(AB49:AB53)</f>
        <v>385000</v>
      </c>
      <c r="AC54" s="194">
        <f t="shared" si="101"/>
        <v>156000</v>
      </c>
      <c r="AD54" s="194">
        <f t="shared" si="101"/>
        <v>60000</v>
      </c>
      <c r="AE54" s="195">
        <f t="shared" si="101"/>
        <v>601000</v>
      </c>
      <c r="AF54" s="194">
        <f t="shared" si="101"/>
        <v>219500</v>
      </c>
      <c r="AG54" s="194">
        <f t="shared" si="101"/>
        <v>169500</v>
      </c>
      <c r="AH54" s="194">
        <f t="shared" si="101"/>
        <v>20000</v>
      </c>
      <c r="AI54" s="195">
        <f t="shared" si="101"/>
        <v>409000</v>
      </c>
      <c r="AJ54" s="195">
        <f t="shared" si="101"/>
        <v>1010000</v>
      </c>
      <c r="AL54" s="156"/>
      <c r="AM54" s="157" t="str">
        <f t="shared" si="4"/>
        <v>Sub-Total 6: </v>
      </c>
      <c r="AN54" s="194">
        <f aca="true" t="shared" si="102" ref="AN54:AV54">SUM(AN49:AN53)</f>
        <v>49000</v>
      </c>
      <c r="AO54" s="194">
        <f t="shared" si="102"/>
        <v>109500</v>
      </c>
      <c r="AP54" s="194">
        <f t="shared" si="102"/>
        <v>31500</v>
      </c>
      <c r="AQ54" s="195">
        <f t="shared" si="102"/>
        <v>190000</v>
      </c>
      <c r="AR54" s="194">
        <f t="shared" si="102"/>
        <v>49500</v>
      </c>
      <c r="AS54" s="194">
        <f t="shared" si="102"/>
        <v>86000</v>
      </c>
      <c r="AT54" s="194">
        <f t="shared" si="102"/>
        <v>117000</v>
      </c>
      <c r="AU54" s="195">
        <f t="shared" si="102"/>
        <v>252500</v>
      </c>
      <c r="AV54" s="195">
        <f t="shared" si="102"/>
        <v>442500</v>
      </c>
      <c r="AX54" s="156"/>
      <c r="AY54" s="157" t="str">
        <f t="shared" si="6"/>
        <v>Sub-Total 6: </v>
      </c>
      <c r="AZ54" s="194">
        <f aca="true" t="shared" si="103" ref="AZ54:BH54">SUM(AZ49:AZ53)</f>
        <v>37500</v>
      </c>
      <c r="BA54" s="194">
        <f t="shared" si="103"/>
        <v>54500</v>
      </c>
      <c r="BB54" s="194">
        <f t="shared" si="103"/>
        <v>353000</v>
      </c>
      <c r="BC54" s="195">
        <f t="shared" si="103"/>
        <v>445000</v>
      </c>
      <c r="BD54" s="194">
        <f t="shared" si="103"/>
        <v>111000</v>
      </c>
      <c r="BE54" s="194">
        <f t="shared" si="103"/>
        <v>84500</v>
      </c>
      <c r="BF54" s="194">
        <f t="shared" si="103"/>
        <v>319500</v>
      </c>
      <c r="BG54" s="195">
        <f t="shared" si="103"/>
        <v>515000</v>
      </c>
      <c r="BH54" s="195">
        <f t="shared" si="103"/>
        <v>960000</v>
      </c>
    </row>
    <row r="55" spans="2:60" ht="15" customHeight="1">
      <c r="B55" s="28" t="s">
        <v>41</v>
      </c>
      <c r="C55" s="29" t="s">
        <v>62</v>
      </c>
      <c r="D55" s="99"/>
      <c r="E55" s="30"/>
      <c r="F55" s="100"/>
      <c r="G55" s="31"/>
      <c r="H55" s="32"/>
      <c r="I55" s="50"/>
      <c r="J55" s="57"/>
      <c r="K55" s="32"/>
      <c r="L55" s="32"/>
      <c r="N55" s="28" t="s">
        <v>41</v>
      </c>
      <c r="O55" s="152" t="str">
        <f t="shared" si="0"/>
        <v>Miscellaneous</v>
      </c>
      <c r="P55" s="196"/>
      <c r="Q55" s="197"/>
      <c r="R55" s="197"/>
      <c r="S55" s="198"/>
      <c r="T55" s="199"/>
      <c r="U55" s="197"/>
      <c r="V55" s="197"/>
      <c r="W55" s="198"/>
      <c r="X55" s="200"/>
      <c r="Z55" s="28" t="s">
        <v>41</v>
      </c>
      <c r="AA55" s="152" t="str">
        <f t="shared" si="2"/>
        <v>Miscellaneous</v>
      </c>
      <c r="AB55" s="196"/>
      <c r="AC55" s="197"/>
      <c r="AD55" s="197"/>
      <c r="AE55" s="198"/>
      <c r="AF55" s="199"/>
      <c r="AG55" s="197"/>
      <c r="AH55" s="197"/>
      <c r="AI55" s="198"/>
      <c r="AJ55" s="200"/>
      <c r="AL55" s="28" t="s">
        <v>41</v>
      </c>
      <c r="AM55" s="152" t="str">
        <f t="shared" si="4"/>
        <v>Miscellaneous</v>
      </c>
      <c r="AN55" s="196"/>
      <c r="AO55" s="197"/>
      <c r="AP55" s="197"/>
      <c r="AQ55" s="198"/>
      <c r="AR55" s="199"/>
      <c r="AS55" s="197"/>
      <c r="AT55" s="197"/>
      <c r="AU55" s="198"/>
      <c r="AV55" s="200"/>
      <c r="AX55" s="28" t="s">
        <v>41</v>
      </c>
      <c r="AY55" s="152" t="str">
        <f t="shared" si="6"/>
        <v>Miscellaneous</v>
      </c>
      <c r="AZ55" s="196"/>
      <c r="BA55" s="197"/>
      <c r="BB55" s="197"/>
      <c r="BC55" s="198"/>
      <c r="BD55" s="199"/>
      <c r="BE55" s="197"/>
      <c r="BF55" s="197"/>
      <c r="BG55" s="198"/>
      <c r="BH55" s="200"/>
    </row>
    <row r="56" spans="2:60" ht="15" customHeight="1">
      <c r="B56" s="36"/>
      <c r="C56" s="14" t="s">
        <v>60</v>
      </c>
      <c r="D56" s="130"/>
      <c r="E56" s="61"/>
      <c r="F56" s="101" t="s">
        <v>12</v>
      </c>
      <c r="G56" s="124">
        <v>1</v>
      </c>
      <c r="H56" s="134">
        <v>35000</v>
      </c>
      <c r="I56" s="51">
        <f>(G56*H56)</f>
        <v>35000</v>
      </c>
      <c r="J56" s="126">
        <v>1</v>
      </c>
      <c r="K56" s="134">
        <v>46000</v>
      </c>
      <c r="L56" s="47">
        <f>(J56*K56)</f>
        <v>46000</v>
      </c>
      <c r="N56" s="36"/>
      <c r="O56" s="58" t="str">
        <f t="shared" si="0"/>
        <v>Office , IT and Communication Equipment </v>
      </c>
      <c r="P56" s="190">
        <f>(I56)</f>
        <v>35000</v>
      </c>
      <c r="Q56" s="190">
        <f>(I135)</f>
        <v>20000</v>
      </c>
      <c r="R56" s="191">
        <f>(I214)</f>
        <v>23000</v>
      </c>
      <c r="S56" s="192">
        <f>SUM(P56:R56)</f>
        <v>78000</v>
      </c>
      <c r="T56" s="191">
        <f>(L56)</f>
        <v>46000</v>
      </c>
      <c r="U56" s="190">
        <f>(L135)</f>
        <v>34000</v>
      </c>
      <c r="V56" s="190">
        <f>(L214)</f>
        <v>40000</v>
      </c>
      <c r="W56" s="192">
        <f>SUM(T56:V56)</f>
        <v>120000</v>
      </c>
      <c r="X56" s="193">
        <f>(S56+W56)</f>
        <v>198000</v>
      </c>
      <c r="Z56" s="36"/>
      <c r="AA56" s="58" t="str">
        <f t="shared" si="2"/>
        <v>Office , IT and Communication Equipment </v>
      </c>
      <c r="AB56" s="190">
        <f>(I293)</f>
        <v>40000</v>
      </c>
      <c r="AC56" s="190">
        <f>(I372)</f>
        <v>15000</v>
      </c>
      <c r="AD56" s="191">
        <f>(I451)</f>
        <v>7000</v>
      </c>
      <c r="AE56" s="192">
        <f>SUM(AB56:AD56)</f>
        <v>62000</v>
      </c>
      <c r="AF56" s="191">
        <f>(L293)</f>
        <v>48000</v>
      </c>
      <c r="AG56" s="190">
        <f>(L372)</f>
        <v>26000</v>
      </c>
      <c r="AH56" s="190">
        <f>(L451)</f>
        <v>6000</v>
      </c>
      <c r="AI56" s="192">
        <f>SUM(AF56:AH56)</f>
        <v>80000</v>
      </c>
      <c r="AJ56" s="193">
        <f>(AE56+AI56)</f>
        <v>142000</v>
      </c>
      <c r="AL56" s="36"/>
      <c r="AM56" s="58" t="str">
        <f t="shared" si="4"/>
        <v>Office , IT and Communication Equipment </v>
      </c>
      <c r="AN56" s="190">
        <f>(I530)</f>
        <v>8000</v>
      </c>
      <c r="AO56" s="190">
        <f>(I609)</f>
        <v>15000</v>
      </c>
      <c r="AP56" s="191">
        <f>(I688)</f>
        <v>5000</v>
      </c>
      <c r="AQ56" s="192">
        <f>SUM(AN56:AP56)</f>
        <v>28000</v>
      </c>
      <c r="AR56" s="191">
        <f>(L530)</f>
        <v>7000</v>
      </c>
      <c r="AS56" s="190">
        <f>(L609)</f>
        <v>14000</v>
      </c>
      <c r="AT56" s="190">
        <f>(L688)</f>
        <v>12000</v>
      </c>
      <c r="AU56" s="192">
        <f>SUM(AR56:AT56)</f>
        <v>33000</v>
      </c>
      <c r="AV56" s="193">
        <f>(AQ56+AU56)</f>
        <v>61000</v>
      </c>
      <c r="AX56" s="36"/>
      <c r="AY56" s="58" t="str">
        <f t="shared" si="6"/>
        <v>Office , IT and Communication Equipment </v>
      </c>
      <c r="AZ56" s="190">
        <f>(I767)</f>
        <v>5000</v>
      </c>
      <c r="BA56" s="190">
        <f>(I846)</f>
        <v>7000</v>
      </c>
      <c r="BB56" s="191">
        <f>(I925)</f>
        <v>30000</v>
      </c>
      <c r="BC56" s="192">
        <f>SUM(AZ56:BB56)</f>
        <v>42000</v>
      </c>
      <c r="BD56" s="191">
        <f>(L767)</f>
        <v>12000</v>
      </c>
      <c r="BE56" s="190">
        <f>(L846)</f>
        <v>10000</v>
      </c>
      <c r="BF56" s="190">
        <f>(L925)</f>
        <v>32000</v>
      </c>
      <c r="BG56" s="192">
        <f>SUM(BD56:BF56)</f>
        <v>54000</v>
      </c>
      <c r="BH56" s="193">
        <f>(BC56+BG56)</f>
        <v>96000</v>
      </c>
    </row>
    <row r="57" spans="2:60" ht="15" customHeight="1">
      <c r="B57" s="36"/>
      <c r="C57" s="14" t="s">
        <v>59</v>
      </c>
      <c r="D57" s="130"/>
      <c r="E57" s="61"/>
      <c r="F57" s="101" t="s">
        <v>72</v>
      </c>
      <c r="G57" s="124">
        <v>3</v>
      </c>
      <c r="H57" s="139">
        <v>20000</v>
      </c>
      <c r="I57" s="51">
        <f>(G57*H57)</f>
        <v>60000</v>
      </c>
      <c r="J57" s="126">
        <v>2</v>
      </c>
      <c r="K57" s="134">
        <v>20000</v>
      </c>
      <c r="L57" s="47">
        <f>(J57*K57)</f>
        <v>40000</v>
      </c>
      <c r="N57" s="36"/>
      <c r="O57" s="58" t="str">
        <f t="shared" si="0"/>
        <v>Cars and Pick-ups</v>
      </c>
      <c r="P57" s="190">
        <f>(I57)</f>
        <v>60000</v>
      </c>
      <c r="Q57" s="190">
        <f>(I136)</f>
        <v>40000</v>
      </c>
      <c r="R57" s="191">
        <f>(I215)</f>
        <v>40000</v>
      </c>
      <c r="S57" s="192">
        <f>SUM(P57:R57)</f>
        <v>140000</v>
      </c>
      <c r="T57" s="191">
        <f>(L57)</f>
        <v>40000</v>
      </c>
      <c r="U57" s="190">
        <f>(L136)</f>
        <v>20000</v>
      </c>
      <c r="V57" s="190">
        <f>(L215)</f>
        <v>40000</v>
      </c>
      <c r="W57" s="192">
        <f>SUM(T57:V57)</f>
        <v>100000</v>
      </c>
      <c r="X57" s="193">
        <f>(S57+W57)</f>
        <v>240000</v>
      </c>
      <c r="Z57" s="36"/>
      <c r="AA57" s="58" t="str">
        <f t="shared" si="2"/>
        <v>Cars and Pick-ups</v>
      </c>
      <c r="AB57" s="190">
        <f>(I294)</f>
        <v>80000</v>
      </c>
      <c r="AC57" s="190">
        <f>(I373)</f>
        <v>20000</v>
      </c>
      <c r="AD57" s="191">
        <f>(I452)</f>
        <v>20000</v>
      </c>
      <c r="AE57" s="192">
        <f>SUM(AB57:AD57)</f>
        <v>120000</v>
      </c>
      <c r="AF57" s="191">
        <f>(L294)</f>
        <v>20000</v>
      </c>
      <c r="AG57" s="190">
        <f>(L373)</f>
        <v>40000</v>
      </c>
      <c r="AH57" s="190">
        <f>(L452)</f>
        <v>0</v>
      </c>
      <c r="AI57" s="192">
        <f>SUM(AF57:AH57)</f>
        <v>60000</v>
      </c>
      <c r="AJ57" s="193">
        <f>(AE57+AI57)</f>
        <v>180000</v>
      </c>
      <c r="AL57" s="36"/>
      <c r="AM57" s="58" t="str">
        <f t="shared" si="4"/>
        <v>Cars and Pick-ups</v>
      </c>
      <c r="AN57" s="190">
        <f>(I531)</f>
        <v>20000</v>
      </c>
      <c r="AO57" s="190">
        <f>(I610)</f>
        <v>20000</v>
      </c>
      <c r="AP57" s="191">
        <f>(I689)</f>
        <v>20000</v>
      </c>
      <c r="AQ57" s="192">
        <f>SUM(AN57:AP57)</f>
        <v>60000</v>
      </c>
      <c r="AR57" s="191">
        <f>(L531)</f>
        <v>0</v>
      </c>
      <c r="AS57" s="190">
        <f>(L610)</f>
        <v>0</v>
      </c>
      <c r="AT57" s="190">
        <f>(L689)</f>
        <v>0</v>
      </c>
      <c r="AU57" s="192">
        <f>SUM(AR57:AT57)</f>
        <v>0</v>
      </c>
      <c r="AV57" s="193">
        <f>(AQ57+AU57)</f>
        <v>60000</v>
      </c>
      <c r="AX57" s="36"/>
      <c r="AY57" s="58" t="str">
        <f t="shared" si="6"/>
        <v>Cars and Pick-ups</v>
      </c>
      <c r="AZ57" s="190">
        <f>(I768)</f>
        <v>20000</v>
      </c>
      <c r="BA57" s="190">
        <f>(I847)</f>
        <v>20000</v>
      </c>
      <c r="BB57" s="191">
        <f>(I926)</f>
        <v>60000</v>
      </c>
      <c r="BC57" s="192">
        <f>SUM(AZ57:BB57)</f>
        <v>100000</v>
      </c>
      <c r="BD57" s="191">
        <f>(L768)</f>
        <v>0</v>
      </c>
      <c r="BE57" s="190">
        <f>(L847)</f>
        <v>0</v>
      </c>
      <c r="BF57" s="190">
        <f>(L926)</f>
        <v>0</v>
      </c>
      <c r="BG57" s="192">
        <f>SUM(BD57:BF57)</f>
        <v>0</v>
      </c>
      <c r="BH57" s="193">
        <f>(BC57+BG57)</f>
        <v>100000</v>
      </c>
    </row>
    <row r="58" spans="2:60" ht="15" customHeight="1">
      <c r="B58" s="36"/>
      <c r="C58" s="14" t="s">
        <v>61</v>
      </c>
      <c r="D58" s="130"/>
      <c r="E58" s="61"/>
      <c r="F58" s="101" t="s">
        <v>73</v>
      </c>
      <c r="G58" s="124">
        <v>4</v>
      </c>
      <c r="H58" s="139">
        <v>4000</v>
      </c>
      <c r="I58" s="51">
        <f>(G58*H58)</f>
        <v>16000</v>
      </c>
      <c r="J58" s="126">
        <v>2</v>
      </c>
      <c r="K58" s="134">
        <v>4000</v>
      </c>
      <c r="L58" s="47">
        <f>(J58*K58)</f>
        <v>8000</v>
      </c>
      <c r="N58" s="36"/>
      <c r="O58" s="58" t="str">
        <f t="shared" si="0"/>
        <v>Motorbikes</v>
      </c>
      <c r="P58" s="190">
        <f>(I58)</f>
        <v>16000</v>
      </c>
      <c r="Q58" s="190">
        <f>(I137)</f>
        <v>16000</v>
      </c>
      <c r="R58" s="191">
        <f>(I216)</f>
        <v>16000</v>
      </c>
      <c r="S58" s="192">
        <f>SUM(P58:R58)</f>
        <v>48000</v>
      </c>
      <c r="T58" s="191">
        <f>(L58)</f>
        <v>8000</v>
      </c>
      <c r="U58" s="190">
        <f>(L137)</f>
        <v>8000</v>
      </c>
      <c r="V58" s="190">
        <f>(L216)</f>
        <v>12000</v>
      </c>
      <c r="W58" s="192">
        <f>SUM(T58:V58)</f>
        <v>28000</v>
      </c>
      <c r="X58" s="193">
        <f>(S58+W58)</f>
        <v>76000</v>
      </c>
      <c r="Z58" s="36"/>
      <c r="AA58" s="58" t="str">
        <f t="shared" si="2"/>
        <v>Motorbikes</v>
      </c>
      <c r="AB58" s="190">
        <f>(I295)</f>
        <v>32000</v>
      </c>
      <c r="AC58" s="190">
        <f>(I374)</f>
        <v>12000</v>
      </c>
      <c r="AD58" s="191">
        <f>(I453)</f>
        <v>4000</v>
      </c>
      <c r="AE58" s="192">
        <f>SUM(AB58:AD58)</f>
        <v>48000</v>
      </c>
      <c r="AF58" s="191">
        <f>(L295)</f>
        <v>8000</v>
      </c>
      <c r="AG58" s="190">
        <f>(L374)</f>
        <v>8000</v>
      </c>
      <c r="AH58" s="190">
        <f>(L453)</f>
        <v>4000</v>
      </c>
      <c r="AI58" s="192">
        <f>SUM(AF58:AH58)</f>
        <v>20000</v>
      </c>
      <c r="AJ58" s="193">
        <f>(AE58+AI58)</f>
        <v>68000</v>
      </c>
      <c r="AL58" s="36"/>
      <c r="AM58" s="58" t="str">
        <f t="shared" si="4"/>
        <v>Motorbikes</v>
      </c>
      <c r="AN58" s="190">
        <f>(I532)</f>
        <v>4000</v>
      </c>
      <c r="AO58" s="190">
        <f>(I611)</f>
        <v>8000</v>
      </c>
      <c r="AP58" s="191">
        <f>(I690)</f>
        <v>8000</v>
      </c>
      <c r="AQ58" s="192">
        <f>SUM(AN58:AP58)</f>
        <v>20000</v>
      </c>
      <c r="AR58" s="191">
        <f>(L532)</f>
        <v>4000</v>
      </c>
      <c r="AS58" s="190">
        <f>(L611)</f>
        <v>4000</v>
      </c>
      <c r="AT58" s="190">
        <f>(L690)</f>
        <v>4000</v>
      </c>
      <c r="AU58" s="192">
        <f>SUM(AR58:AT58)</f>
        <v>12000</v>
      </c>
      <c r="AV58" s="193">
        <f>(AQ58+AU58)</f>
        <v>32000</v>
      </c>
      <c r="AX58" s="36"/>
      <c r="AY58" s="58" t="str">
        <f t="shared" si="6"/>
        <v>Motorbikes</v>
      </c>
      <c r="AZ58" s="190">
        <f>(I769)</f>
        <v>8000</v>
      </c>
      <c r="BA58" s="190">
        <f>(I848)</f>
        <v>8000</v>
      </c>
      <c r="BB58" s="191">
        <f>(I927)</f>
        <v>24000</v>
      </c>
      <c r="BC58" s="192">
        <f>SUM(AZ58:BB58)</f>
        <v>40000</v>
      </c>
      <c r="BD58" s="191">
        <f>(L769)</f>
        <v>4000</v>
      </c>
      <c r="BE58" s="190">
        <f>(L848)</f>
        <v>4000</v>
      </c>
      <c r="BF58" s="190">
        <f>(L927)</f>
        <v>12000</v>
      </c>
      <c r="BG58" s="192">
        <f>SUM(BD58:BF58)</f>
        <v>20000</v>
      </c>
      <c r="BH58" s="193">
        <f>(BC58+BG58)</f>
        <v>60000</v>
      </c>
    </row>
    <row r="59" spans="2:60" ht="15" customHeight="1">
      <c r="B59" s="36"/>
      <c r="C59" s="14" t="s">
        <v>113</v>
      </c>
      <c r="D59" s="130"/>
      <c r="E59" s="61"/>
      <c r="F59" s="101"/>
      <c r="G59" s="124"/>
      <c r="H59" s="134"/>
      <c r="I59" s="51">
        <f>(G59*H59)</f>
        <v>0</v>
      </c>
      <c r="J59" s="126"/>
      <c r="K59" s="134"/>
      <c r="L59" s="47">
        <f>(J59*K59)</f>
        <v>0</v>
      </c>
      <c r="N59" s="36"/>
      <c r="O59" s="58" t="str">
        <f t="shared" si="0"/>
        <v>...</v>
      </c>
      <c r="P59" s="190">
        <f>(I59)</f>
        <v>0</v>
      </c>
      <c r="Q59" s="190">
        <f>(I138)</f>
        <v>0</v>
      </c>
      <c r="R59" s="191">
        <f>(I217)</f>
        <v>0</v>
      </c>
      <c r="S59" s="192">
        <f>SUM(P59:R59)</f>
        <v>0</v>
      </c>
      <c r="T59" s="191">
        <f>(L59)</f>
        <v>0</v>
      </c>
      <c r="U59" s="190">
        <f>(L138)</f>
        <v>0</v>
      </c>
      <c r="V59" s="190">
        <f>(L217)</f>
        <v>0</v>
      </c>
      <c r="W59" s="192">
        <f>SUM(T59:V59)</f>
        <v>0</v>
      </c>
      <c r="X59" s="193">
        <f>(S59+W59)</f>
        <v>0</v>
      </c>
      <c r="Z59" s="36"/>
      <c r="AA59" s="58" t="str">
        <f t="shared" si="2"/>
        <v>...</v>
      </c>
      <c r="AB59" s="190">
        <f>(I296)</f>
        <v>0</v>
      </c>
      <c r="AC59" s="190">
        <f>(I375)</f>
        <v>0</v>
      </c>
      <c r="AD59" s="191">
        <f>(I454)</f>
        <v>0</v>
      </c>
      <c r="AE59" s="192">
        <f>SUM(AB59:AD59)</f>
        <v>0</v>
      </c>
      <c r="AF59" s="191">
        <f>(L296)</f>
        <v>0</v>
      </c>
      <c r="AG59" s="190">
        <f>(L375)</f>
        <v>0</v>
      </c>
      <c r="AH59" s="190">
        <f>(L454)</f>
        <v>0</v>
      </c>
      <c r="AI59" s="192">
        <f>SUM(AF59:AH59)</f>
        <v>0</v>
      </c>
      <c r="AJ59" s="193">
        <f>(AE59+AI59)</f>
        <v>0</v>
      </c>
      <c r="AL59" s="36"/>
      <c r="AM59" s="58" t="str">
        <f t="shared" si="4"/>
        <v>...</v>
      </c>
      <c r="AN59" s="190">
        <f>(I533)</f>
        <v>0</v>
      </c>
      <c r="AO59" s="190">
        <f>(I612)</f>
        <v>0</v>
      </c>
      <c r="AP59" s="191">
        <f>(I691)</f>
        <v>0</v>
      </c>
      <c r="AQ59" s="192">
        <f>SUM(AN59:AP59)</f>
        <v>0</v>
      </c>
      <c r="AR59" s="191">
        <f>(L533)</f>
        <v>0</v>
      </c>
      <c r="AS59" s="190">
        <f>(L612)</f>
        <v>0</v>
      </c>
      <c r="AT59" s="190">
        <f>(L691)</f>
        <v>0</v>
      </c>
      <c r="AU59" s="192">
        <f>SUM(AR59:AT59)</f>
        <v>0</v>
      </c>
      <c r="AV59" s="193">
        <f>(AQ59+AU59)</f>
        <v>0</v>
      </c>
      <c r="AX59" s="36"/>
      <c r="AY59" s="58" t="str">
        <f t="shared" si="6"/>
        <v>...</v>
      </c>
      <c r="AZ59" s="190">
        <f>(I770)</f>
        <v>0</v>
      </c>
      <c r="BA59" s="190">
        <f>(I849)</f>
        <v>0</v>
      </c>
      <c r="BB59" s="191">
        <f>(I928)</f>
        <v>0</v>
      </c>
      <c r="BC59" s="192">
        <f>SUM(AZ59:BB59)</f>
        <v>0</v>
      </c>
      <c r="BD59" s="191">
        <f>(L770)</f>
        <v>0</v>
      </c>
      <c r="BE59" s="190">
        <f>(L849)</f>
        <v>0</v>
      </c>
      <c r="BF59" s="190">
        <f>(L928)</f>
        <v>0</v>
      </c>
      <c r="BG59" s="192">
        <f>SUM(BD59:BF59)</f>
        <v>0</v>
      </c>
      <c r="BH59" s="193">
        <f>(BC59+BG59)</f>
        <v>0</v>
      </c>
    </row>
    <row r="60" spans="2:60" ht="15" customHeight="1" thickBot="1">
      <c r="B60" s="59"/>
      <c r="C60" s="14" t="s">
        <v>113</v>
      </c>
      <c r="D60" s="131"/>
      <c r="E60" s="103"/>
      <c r="F60" s="102"/>
      <c r="G60" s="125"/>
      <c r="H60" s="135"/>
      <c r="I60" s="64">
        <f>(G60*H60)</f>
        <v>0</v>
      </c>
      <c r="J60" s="127"/>
      <c r="K60" s="135"/>
      <c r="L60" s="63">
        <f>(J60*K60)</f>
        <v>0</v>
      </c>
      <c r="N60" s="59"/>
      <c r="O60" s="60" t="str">
        <f t="shared" si="0"/>
        <v>...</v>
      </c>
      <c r="P60" s="190">
        <f>(I60)</f>
        <v>0</v>
      </c>
      <c r="Q60" s="190">
        <f>(I139)</f>
        <v>0</v>
      </c>
      <c r="R60" s="191">
        <f>(I218)</f>
        <v>0</v>
      </c>
      <c r="S60" s="192">
        <f>SUM(P60:R60)</f>
        <v>0</v>
      </c>
      <c r="T60" s="191">
        <f>(L60)</f>
        <v>0</v>
      </c>
      <c r="U60" s="190">
        <f>(L139)</f>
        <v>0</v>
      </c>
      <c r="V60" s="190">
        <f>(L218)</f>
        <v>0</v>
      </c>
      <c r="W60" s="192">
        <f>SUM(T60:V60)</f>
        <v>0</v>
      </c>
      <c r="X60" s="193">
        <f>(S60+W60)</f>
        <v>0</v>
      </c>
      <c r="Z60" s="59"/>
      <c r="AA60" s="60" t="str">
        <f t="shared" si="2"/>
        <v>...</v>
      </c>
      <c r="AB60" s="190">
        <f>(I297)</f>
        <v>0</v>
      </c>
      <c r="AC60" s="190">
        <f>(I376)</f>
        <v>0</v>
      </c>
      <c r="AD60" s="191">
        <f>(I455)</f>
        <v>0</v>
      </c>
      <c r="AE60" s="192">
        <f>SUM(AB60:AD60)</f>
        <v>0</v>
      </c>
      <c r="AF60" s="191">
        <f>(L297)</f>
        <v>0</v>
      </c>
      <c r="AG60" s="190">
        <f>(L376)</f>
        <v>0</v>
      </c>
      <c r="AH60" s="190">
        <f>(L455)</f>
        <v>0</v>
      </c>
      <c r="AI60" s="192">
        <f>SUM(AF60:AH60)</f>
        <v>0</v>
      </c>
      <c r="AJ60" s="193">
        <f>(AE60+AI60)</f>
        <v>0</v>
      </c>
      <c r="AL60" s="59"/>
      <c r="AM60" s="60" t="str">
        <f t="shared" si="4"/>
        <v>...</v>
      </c>
      <c r="AN60" s="190">
        <f>(I534)</f>
        <v>0</v>
      </c>
      <c r="AO60" s="190">
        <f>(I613)</f>
        <v>0</v>
      </c>
      <c r="AP60" s="191">
        <f>(I692)</f>
        <v>0</v>
      </c>
      <c r="AQ60" s="192">
        <f>SUM(AN60:AP60)</f>
        <v>0</v>
      </c>
      <c r="AR60" s="191">
        <f>(L534)</f>
        <v>0</v>
      </c>
      <c r="AS60" s="190">
        <f>(L613)</f>
        <v>0</v>
      </c>
      <c r="AT60" s="190">
        <f>(L692)</f>
        <v>0</v>
      </c>
      <c r="AU60" s="192">
        <f>SUM(AR60:AT60)</f>
        <v>0</v>
      </c>
      <c r="AV60" s="193">
        <f>(AQ60+AU60)</f>
        <v>0</v>
      </c>
      <c r="AX60" s="59"/>
      <c r="AY60" s="60" t="str">
        <f t="shared" si="6"/>
        <v>...</v>
      </c>
      <c r="AZ60" s="190">
        <f>(I771)</f>
        <v>0</v>
      </c>
      <c r="BA60" s="190">
        <f>(I850)</f>
        <v>0</v>
      </c>
      <c r="BB60" s="191">
        <f>(I929)</f>
        <v>0</v>
      </c>
      <c r="BC60" s="192">
        <f>SUM(AZ60:BB60)</f>
        <v>0</v>
      </c>
      <c r="BD60" s="191">
        <f>(L771)</f>
        <v>0</v>
      </c>
      <c r="BE60" s="190">
        <f>(L850)</f>
        <v>0</v>
      </c>
      <c r="BF60" s="190">
        <f>(L929)</f>
        <v>0</v>
      </c>
      <c r="BG60" s="192">
        <f>SUM(BD60:BF60)</f>
        <v>0</v>
      </c>
      <c r="BH60" s="193">
        <f>(BC60+BG60)</f>
        <v>0</v>
      </c>
    </row>
    <row r="61" spans="2:60" ht="15" customHeight="1" thickBot="1">
      <c r="B61" s="13"/>
      <c r="C61" s="68" t="s">
        <v>42</v>
      </c>
      <c r="D61" s="15"/>
      <c r="E61" s="129">
        <v>0</v>
      </c>
      <c r="F61" s="15"/>
      <c r="G61" s="22"/>
      <c r="H61" s="22"/>
      <c r="I61" s="67">
        <f>SUM(I56:I60)</f>
        <v>111000</v>
      </c>
      <c r="J61" s="65"/>
      <c r="K61" s="66"/>
      <c r="L61" s="67">
        <f>SUM(L56:L60)</f>
        <v>94000</v>
      </c>
      <c r="N61" s="156"/>
      <c r="O61" s="157" t="str">
        <f t="shared" si="0"/>
        <v>Sub-Total 7: </v>
      </c>
      <c r="P61" s="201">
        <f aca="true" t="shared" si="104" ref="P61:X61">SUM(P56:P60)</f>
        <v>111000</v>
      </c>
      <c r="Q61" s="201">
        <f t="shared" si="104"/>
        <v>76000</v>
      </c>
      <c r="R61" s="201">
        <f t="shared" si="104"/>
        <v>79000</v>
      </c>
      <c r="S61" s="202">
        <f t="shared" si="104"/>
        <v>266000</v>
      </c>
      <c r="T61" s="201">
        <f t="shared" si="104"/>
        <v>94000</v>
      </c>
      <c r="U61" s="201">
        <f t="shared" si="104"/>
        <v>62000</v>
      </c>
      <c r="V61" s="201">
        <f t="shared" si="104"/>
        <v>92000</v>
      </c>
      <c r="W61" s="202">
        <f t="shared" si="104"/>
        <v>248000</v>
      </c>
      <c r="X61" s="202">
        <f t="shared" si="104"/>
        <v>514000</v>
      </c>
      <c r="Z61" s="13"/>
      <c r="AA61" s="157" t="str">
        <f t="shared" si="2"/>
        <v>Sub-Total 7: </v>
      </c>
      <c r="AB61" s="201">
        <f aca="true" t="shared" si="105" ref="AB61:AJ61">SUM(AB56:AB60)</f>
        <v>152000</v>
      </c>
      <c r="AC61" s="201">
        <f t="shared" si="105"/>
        <v>47000</v>
      </c>
      <c r="AD61" s="201">
        <f t="shared" si="105"/>
        <v>31000</v>
      </c>
      <c r="AE61" s="202">
        <f t="shared" si="105"/>
        <v>230000</v>
      </c>
      <c r="AF61" s="201">
        <f t="shared" si="105"/>
        <v>76000</v>
      </c>
      <c r="AG61" s="201">
        <f t="shared" si="105"/>
        <v>74000</v>
      </c>
      <c r="AH61" s="201">
        <f t="shared" si="105"/>
        <v>10000</v>
      </c>
      <c r="AI61" s="202">
        <f t="shared" si="105"/>
        <v>160000</v>
      </c>
      <c r="AJ61" s="202">
        <f t="shared" si="105"/>
        <v>390000</v>
      </c>
      <c r="AL61" s="156"/>
      <c r="AM61" s="157" t="str">
        <f t="shared" si="4"/>
        <v>Sub-Total 7: </v>
      </c>
      <c r="AN61" s="201">
        <f aca="true" t="shared" si="106" ref="AN61:AV61">SUM(AN56:AN60)</f>
        <v>32000</v>
      </c>
      <c r="AO61" s="201">
        <f t="shared" si="106"/>
        <v>43000</v>
      </c>
      <c r="AP61" s="201">
        <f t="shared" si="106"/>
        <v>33000</v>
      </c>
      <c r="AQ61" s="202">
        <f t="shared" si="106"/>
        <v>108000</v>
      </c>
      <c r="AR61" s="201">
        <f t="shared" si="106"/>
        <v>11000</v>
      </c>
      <c r="AS61" s="201">
        <f t="shared" si="106"/>
        <v>18000</v>
      </c>
      <c r="AT61" s="201">
        <f t="shared" si="106"/>
        <v>16000</v>
      </c>
      <c r="AU61" s="202">
        <f t="shared" si="106"/>
        <v>45000</v>
      </c>
      <c r="AV61" s="202">
        <f t="shared" si="106"/>
        <v>153000</v>
      </c>
      <c r="AX61" s="156"/>
      <c r="AY61" s="157" t="str">
        <f t="shared" si="6"/>
        <v>Sub-Total 7: </v>
      </c>
      <c r="AZ61" s="201">
        <f aca="true" t="shared" si="107" ref="AZ61:BH61">SUM(AZ56:AZ60)</f>
        <v>33000</v>
      </c>
      <c r="BA61" s="201">
        <f t="shared" si="107"/>
        <v>35000</v>
      </c>
      <c r="BB61" s="201">
        <f t="shared" si="107"/>
        <v>114000</v>
      </c>
      <c r="BC61" s="202">
        <f t="shared" si="107"/>
        <v>182000</v>
      </c>
      <c r="BD61" s="201">
        <f t="shared" si="107"/>
        <v>16000</v>
      </c>
      <c r="BE61" s="201">
        <f t="shared" si="107"/>
        <v>14000</v>
      </c>
      <c r="BF61" s="201">
        <f t="shared" si="107"/>
        <v>44000</v>
      </c>
      <c r="BG61" s="202">
        <f t="shared" si="107"/>
        <v>74000</v>
      </c>
      <c r="BH61" s="202">
        <f t="shared" si="107"/>
        <v>256000</v>
      </c>
    </row>
    <row r="62" spans="2:60" ht="15" customHeight="1" thickBot="1">
      <c r="B62" s="75"/>
      <c r="C62" s="76" t="s">
        <v>63</v>
      </c>
      <c r="D62" s="77"/>
      <c r="E62" s="108">
        <f>(E16+E29+E34+E39+E47+E54+E61)</f>
        <v>3340000</v>
      </c>
      <c r="F62" s="77"/>
      <c r="G62" s="78"/>
      <c r="H62" s="78"/>
      <c r="I62" s="79">
        <f>(I16+I29+I34+I39+I47+I54+I61)</f>
        <v>2463000</v>
      </c>
      <c r="J62" s="80"/>
      <c r="K62" s="81"/>
      <c r="L62" s="79">
        <f>(L16+L29+L34+L39+L47+L54+L61)</f>
        <v>1393500</v>
      </c>
      <c r="N62" s="160"/>
      <c r="O62" s="157" t="str">
        <f t="shared" si="0"/>
        <v>Total 1 to 7: </v>
      </c>
      <c r="P62" s="194">
        <f aca="true" t="shared" si="108" ref="P62:X62">(P16+P29+P34+P39+P47+P54+P61)</f>
        <v>2463000</v>
      </c>
      <c r="Q62" s="194">
        <f t="shared" si="108"/>
        <v>2582500</v>
      </c>
      <c r="R62" s="194">
        <f t="shared" si="108"/>
        <v>1797500</v>
      </c>
      <c r="S62" s="195">
        <f t="shared" si="108"/>
        <v>6843000</v>
      </c>
      <c r="T62" s="194">
        <f t="shared" si="108"/>
        <v>1393500</v>
      </c>
      <c r="U62" s="194">
        <f t="shared" si="108"/>
        <v>4487000</v>
      </c>
      <c r="V62" s="194">
        <f t="shared" si="108"/>
        <v>3722000</v>
      </c>
      <c r="W62" s="195">
        <f t="shared" si="108"/>
        <v>9602500</v>
      </c>
      <c r="X62" s="195">
        <f t="shared" si="108"/>
        <v>16445500</v>
      </c>
      <c r="Z62" s="75"/>
      <c r="AA62" s="157" t="str">
        <f t="shared" si="2"/>
        <v>Total 1 to 7: </v>
      </c>
      <c r="AB62" s="194">
        <f aca="true" t="shared" si="109" ref="AB62:AJ62">(AB16+AB29+AB34+AB39+AB47+AB54+AB61)</f>
        <v>3273500</v>
      </c>
      <c r="AC62" s="194">
        <f t="shared" si="109"/>
        <v>1917500</v>
      </c>
      <c r="AD62" s="194">
        <f t="shared" si="109"/>
        <v>466000</v>
      </c>
      <c r="AE62" s="195">
        <f t="shared" si="109"/>
        <v>5657000</v>
      </c>
      <c r="AF62" s="194">
        <f t="shared" si="109"/>
        <v>2752500</v>
      </c>
      <c r="AG62" s="194">
        <f t="shared" si="109"/>
        <v>2927000</v>
      </c>
      <c r="AH62" s="194">
        <f t="shared" si="109"/>
        <v>237500</v>
      </c>
      <c r="AI62" s="195">
        <f t="shared" si="109"/>
        <v>5917000</v>
      </c>
      <c r="AJ62" s="195">
        <f t="shared" si="109"/>
        <v>11574000</v>
      </c>
      <c r="AL62" s="160"/>
      <c r="AM62" s="157" t="str">
        <f t="shared" si="4"/>
        <v>Total 1 to 7: </v>
      </c>
      <c r="AN62" s="194">
        <f aca="true" t="shared" si="110" ref="AN62:AV62">(AN16+AN29+AN34+AN39+AN47+AN54+AN61)</f>
        <v>444000</v>
      </c>
      <c r="AO62" s="194">
        <f t="shared" si="110"/>
        <v>1753100</v>
      </c>
      <c r="AP62" s="194">
        <f t="shared" si="110"/>
        <v>751500</v>
      </c>
      <c r="AQ62" s="195">
        <f t="shared" si="110"/>
        <v>2948600</v>
      </c>
      <c r="AR62" s="194">
        <f t="shared" si="110"/>
        <v>408000</v>
      </c>
      <c r="AS62" s="194">
        <f t="shared" si="110"/>
        <v>1574600</v>
      </c>
      <c r="AT62" s="194">
        <f t="shared" si="110"/>
        <v>1853500</v>
      </c>
      <c r="AU62" s="195">
        <f t="shared" si="110"/>
        <v>3836100</v>
      </c>
      <c r="AV62" s="195">
        <f t="shared" si="110"/>
        <v>6784700</v>
      </c>
      <c r="AX62" s="160"/>
      <c r="AY62" s="157" t="str">
        <f t="shared" si="6"/>
        <v>Total 1 to 7: </v>
      </c>
      <c r="AZ62" s="194">
        <f aca="true" t="shared" si="111" ref="AZ62:BH62">(AZ16+AZ29+AZ34+AZ39+AZ47+AZ54+AZ61)</f>
        <v>1213500</v>
      </c>
      <c r="BA62" s="194">
        <f t="shared" si="111"/>
        <v>1737000</v>
      </c>
      <c r="BB62" s="194">
        <f t="shared" si="111"/>
        <v>3252000</v>
      </c>
      <c r="BC62" s="195">
        <f t="shared" si="111"/>
        <v>6202500</v>
      </c>
      <c r="BD62" s="194">
        <f t="shared" si="111"/>
        <v>1159500</v>
      </c>
      <c r="BE62" s="194">
        <f t="shared" si="111"/>
        <v>1241500</v>
      </c>
      <c r="BF62" s="194">
        <f t="shared" si="111"/>
        <v>2073500</v>
      </c>
      <c r="BG62" s="195">
        <f t="shared" si="111"/>
        <v>4474500</v>
      </c>
      <c r="BH62" s="195">
        <f t="shared" si="111"/>
        <v>10677000</v>
      </c>
    </row>
    <row r="63" spans="2:60" ht="15" customHeight="1">
      <c r="B63" s="28" t="s">
        <v>43</v>
      </c>
      <c r="C63" s="29" t="s">
        <v>124</v>
      </c>
      <c r="D63" s="99"/>
      <c r="E63" s="30"/>
      <c r="F63" s="100"/>
      <c r="G63" s="31"/>
      <c r="H63" s="32"/>
      <c r="I63" s="50"/>
      <c r="J63" s="85"/>
      <c r="K63" s="32"/>
      <c r="L63" s="32"/>
      <c r="N63" s="28" t="s">
        <v>43</v>
      </c>
      <c r="O63" s="29" t="s">
        <v>124</v>
      </c>
      <c r="P63" s="196"/>
      <c r="Q63" s="197"/>
      <c r="R63" s="197"/>
      <c r="S63" s="198"/>
      <c r="T63" s="199"/>
      <c r="U63" s="197"/>
      <c r="V63" s="197"/>
      <c r="W63" s="198"/>
      <c r="X63" s="200"/>
      <c r="Z63" s="28" t="s">
        <v>43</v>
      </c>
      <c r="AA63" s="29" t="s">
        <v>124</v>
      </c>
      <c r="AB63" s="196"/>
      <c r="AC63" s="197"/>
      <c r="AD63" s="197"/>
      <c r="AE63" s="198"/>
      <c r="AF63" s="199"/>
      <c r="AG63" s="197"/>
      <c r="AH63" s="197"/>
      <c r="AI63" s="198"/>
      <c r="AJ63" s="200"/>
      <c r="AL63" s="28" t="s">
        <v>43</v>
      </c>
      <c r="AM63" s="29" t="s">
        <v>124</v>
      </c>
      <c r="AN63" s="196"/>
      <c r="AO63" s="197"/>
      <c r="AP63" s="197"/>
      <c r="AQ63" s="198"/>
      <c r="AR63" s="199"/>
      <c r="AS63" s="197"/>
      <c r="AT63" s="197"/>
      <c r="AU63" s="198"/>
      <c r="AV63" s="200"/>
      <c r="AX63" s="28" t="s">
        <v>43</v>
      </c>
      <c r="AY63" s="29" t="s">
        <v>124</v>
      </c>
      <c r="AZ63" s="196"/>
      <c r="BA63" s="197"/>
      <c r="BB63" s="197"/>
      <c r="BC63" s="198"/>
      <c r="BD63" s="199"/>
      <c r="BE63" s="197"/>
      <c r="BF63" s="197"/>
      <c r="BG63" s="198"/>
      <c r="BH63" s="200"/>
    </row>
    <row r="64" spans="2:60" ht="15" customHeight="1">
      <c r="B64" s="36"/>
      <c r="C64" s="218" t="s">
        <v>125</v>
      </c>
      <c r="D64" s="132"/>
      <c r="E64" s="109"/>
      <c r="F64" s="107" t="s">
        <v>11</v>
      </c>
      <c r="G64" s="136">
        <v>10</v>
      </c>
      <c r="H64" s="47"/>
      <c r="I64" s="51">
        <f>(I62*G64)/100</f>
        <v>246300</v>
      </c>
      <c r="J64" s="137">
        <v>7</v>
      </c>
      <c r="K64" s="82"/>
      <c r="L64" s="47">
        <f>(L62*J64)/100</f>
        <v>97545</v>
      </c>
      <c r="N64" s="36"/>
      <c r="O64" s="14" t="str">
        <f>($C$64)</f>
        <v>Service Contract Support</v>
      </c>
      <c r="P64" s="190">
        <f>(I64)</f>
        <v>246300</v>
      </c>
      <c r="Q64" s="190">
        <f>(I143)</f>
        <v>258250</v>
      </c>
      <c r="R64" s="191">
        <f>(I222)</f>
        <v>179750</v>
      </c>
      <c r="S64" s="192">
        <f>SUM(P64:R64)</f>
        <v>684300</v>
      </c>
      <c r="T64" s="191">
        <f>(L64)</f>
        <v>97545</v>
      </c>
      <c r="U64" s="190">
        <f>(L143)</f>
        <v>314090</v>
      </c>
      <c r="V64" s="190">
        <f>(L222)</f>
        <v>260540</v>
      </c>
      <c r="W64" s="192">
        <f>SUM(T64:V64)</f>
        <v>672175</v>
      </c>
      <c r="X64" s="193">
        <f>(S64+W64)</f>
        <v>1356475</v>
      </c>
      <c r="Z64" s="36"/>
      <c r="AA64" s="14" t="str">
        <f>($C$64)</f>
        <v>Service Contract Support</v>
      </c>
      <c r="AB64" s="190">
        <f>(I301)</f>
        <v>327350</v>
      </c>
      <c r="AC64" s="190">
        <f>(I380)</f>
        <v>191750</v>
      </c>
      <c r="AD64" s="191">
        <f>(I459)</f>
        <v>46600</v>
      </c>
      <c r="AE64" s="192">
        <f>SUM(AB64:AD64)</f>
        <v>565700</v>
      </c>
      <c r="AF64" s="191">
        <f>(L301)</f>
        <v>192675</v>
      </c>
      <c r="AG64" s="190">
        <f>(L380)</f>
        <v>204890</v>
      </c>
      <c r="AH64" s="190">
        <f>(L459)</f>
        <v>16625</v>
      </c>
      <c r="AI64" s="192">
        <f>SUM(AF64:AH64)</f>
        <v>414190</v>
      </c>
      <c r="AJ64" s="193">
        <f>(AE64+AI64)</f>
        <v>979890</v>
      </c>
      <c r="AL64" s="36"/>
      <c r="AM64" s="14" t="str">
        <f>($C$64)</f>
        <v>Service Contract Support</v>
      </c>
      <c r="AN64" s="190">
        <f>(I538)</f>
        <v>44400</v>
      </c>
      <c r="AO64" s="190">
        <f>(I617)</f>
        <v>175310</v>
      </c>
      <c r="AP64" s="191">
        <f>(I696)</f>
        <v>75150</v>
      </c>
      <c r="AQ64" s="192">
        <f>SUM(AN64:AP64)</f>
        <v>294860</v>
      </c>
      <c r="AR64" s="191">
        <f>(L538)</f>
        <v>28560</v>
      </c>
      <c r="AS64" s="190">
        <f>(L617)</f>
        <v>110222</v>
      </c>
      <c r="AT64" s="190">
        <f>(L696)</f>
        <v>129745</v>
      </c>
      <c r="AU64" s="192">
        <f>SUM(AR64:AT64)</f>
        <v>268527</v>
      </c>
      <c r="AV64" s="193">
        <f>(AQ64+AU64)</f>
        <v>563387</v>
      </c>
      <c r="AX64" s="36"/>
      <c r="AY64" s="14" t="str">
        <f>($C$64)</f>
        <v>Service Contract Support</v>
      </c>
      <c r="AZ64" s="190">
        <f>(I775)</f>
        <v>121350</v>
      </c>
      <c r="BA64" s="190">
        <f>(I854)</f>
        <v>173700</v>
      </c>
      <c r="BB64" s="191">
        <f>(I933)</f>
        <v>325200</v>
      </c>
      <c r="BC64" s="192">
        <f>SUM(AZ64:BB64)</f>
        <v>620250</v>
      </c>
      <c r="BD64" s="191">
        <f>(L775)</f>
        <v>81165</v>
      </c>
      <c r="BE64" s="190">
        <f>(L854)</f>
        <v>86905</v>
      </c>
      <c r="BF64" s="190">
        <f>(L933)</f>
        <v>145145</v>
      </c>
      <c r="BG64" s="192">
        <f>SUM(BD64:BF64)</f>
        <v>313215</v>
      </c>
      <c r="BH64" s="193">
        <f>(BC64+BG64)</f>
        <v>933465</v>
      </c>
    </row>
    <row r="65" spans="2:60" ht="15" customHeight="1">
      <c r="B65" s="36"/>
      <c r="C65" s="219" t="s">
        <v>113</v>
      </c>
      <c r="D65" s="132"/>
      <c r="E65" s="109"/>
      <c r="F65" s="107" t="s">
        <v>11</v>
      </c>
      <c r="G65" s="136">
        <v>0</v>
      </c>
      <c r="H65" s="72"/>
      <c r="I65" s="51">
        <f>(I62*G65)/100</f>
        <v>0</v>
      </c>
      <c r="J65" s="137">
        <v>0</v>
      </c>
      <c r="K65" s="82"/>
      <c r="L65" s="47">
        <f>(L62*J65)/100</f>
        <v>0</v>
      </c>
      <c r="N65" s="36"/>
      <c r="O65" s="14" t="str">
        <f>($C$65)</f>
        <v>...</v>
      </c>
      <c r="P65" s="190">
        <f>(I65)</f>
        <v>0</v>
      </c>
      <c r="Q65" s="190">
        <f>(I144)</f>
        <v>0</v>
      </c>
      <c r="R65" s="191">
        <f>(I223)</f>
        <v>0</v>
      </c>
      <c r="S65" s="192">
        <f>SUM(P65:R65)</f>
        <v>0</v>
      </c>
      <c r="T65" s="191">
        <f>(L65)</f>
        <v>0</v>
      </c>
      <c r="U65" s="190">
        <f>(L144)</f>
        <v>0</v>
      </c>
      <c r="V65" s="190">
        <f>(L223)</f>
        <v>0</v>
      </c>
      <c r="W65" s="192">
        <f>SUM(T65:V65)</f>
        <v>0</v>
      </c>
      <c r="X65" s="193">
        <f>(S65+W65)</f>
        <v>0</v>
      </c>
      <c r="Z65" s="36"/>
      <c r="AA65" s="14" t="str">
        <f>($C$65)</f>
        <v>...</v>
      </c>
      <c r="AB65" s="190">
        <f>(I302)</f>
        <v>0</v>
      </c>
      <c r="AC65" s="190">
        <f>(I381)</f>
        <v>0</v>
      </c>
      <c r="AD65" s="191">
        <f>(I460)</f>
        <v>0</v>
      </c>
      <c r="AE65" s="192">
        <f>SUM(AB65:AD65)</f>
        <v>0</v>
      </c>
      <c r="AF65" s="191">
        <f>(L302)</f>
        <v>0</v>
      </c>
      <c r="AG65" s="190">
        <f>(L381)</f>
        <v>0</v>
      </c>
      <c r="AH65" s="190">
        <f>(L460)</f>
        <v>0</v>
      </c>
      <c r="AI65" s="192">
        <f>SUM(AF65:AH65)</f>
        <v>0</v>
      </c>
      <c r="AJ65" s="193">
        <f>(AE65+AI65)</f>
        <v>0</v>
      </c>
      <c r="AL65" s="36"/>
      <c r="AM65" s="14" t="str">
        <f>($C$65)</f>
        <v>...</v>
      </c>
      <c r="AN65" s="190">
        <f>(I539)</f>
        <v>0</v>
      </c>
      <c r="AO65" s="190">
        <f>(I618)</f>
        <v>0</v>
      </c>
      <c r="AP65" s="191">
        <f>(I697)</f>
        <v>0</v>
      </c>
      <c r="AQ65" s="192">
        <f>SUM(AN65:AP65)</f>
        <v>0</v>
      </c>
      <c r="AR65" s="191">
        <f>(L539)</f>
        <v>0</v>
      </c>
      <c r="AS65" s="190">
        <f>(L618)</f>
        <v>0</v>
      </c>
      <c r="AT65" s="190">
        <f>(L697)</f>
        <v>0</v>
      </c>
      <c r="AU65" s="192">
        <f>SUM(AR65:AT65)</f>
        <v>0</v>
      </c>
      <c r="AV65" s="193">
        <f>(AQ65+AU65)</f>
        <v>0</v>
      </c>
      <c r="AX65" s="36"/>
      <c r="AY65" s="14" t="str">
        <f>($C$65)</f>
        <v>...</v>
      </c>
      <c r="AZ65" s="190">
        <f>(I776)</f>
        <v>0</v>
      </c>
      <c r="BA65" s="190">
        <f>(I855)</f>
        <v>0</v>
      </c>
      <c r="BB65" s="191">
        <f>(I934)</f>
        <v>0</v>
      </c>
      <c r="BC65" s="192">
        <f>SUM(AZ65:BB65)</f>
        <v>0</v>
      </c>
      <c r="BD65" s="191">
        <f>(L776)</f>
        <v>0</v>
      </c>
      <c r="BE65" s="190">
        <f>(L855)</f>
        <v>0</v>
      </c>
      <c r="BF65" s="190">
        <f>(L934)</f>
        <v>0</v>
      </c>
      <c r="BG65" s="192">
        <f>SUM(BD65:BF65)</f>
        <v>0</v>
      </c>
      <c r="BH65" s="193">
        <f>(BC65+BG65)</f>
        <v>0</v>
      </c>
    </row>
    <row r="66" spans="2:60" ht="15" customHeight="1">
      <c r="B66" s="36"/>
      <c r="C66" s="219" t="s">
        <v>113</v>
      </c>
      <c r="D66" s="132"/>
      <c r="E66" s="109"/>
      <c r="F66" s="107" t="s">
        <v>11</v>
      </c>
      <c r="G66" s="136">
        <v>0</v>
      </c>
      <c r="H66" s="47"/>
      <c r="I66" s="51">
        <f>(I62*G66)/100</f>
        <v>0</v>
      </c>
      <c r="J66" s="137">
        <v>0</v>
      </c>
      <c r="K66" s="82"/>
      <c r="L66" s="47">
        <f>(L62*J66)/100</f>
        <v>0</v>
      </c>
      <c r="N66" s="36"/>
      <c r="O66" s="14" t="str">
        <f>($C$66)</f>
        <v>...</v>
      </c>
      <c r="P66" s="190">
        <f>(I66)</f>
        <v>0</v>
      </c>
      <c r="Q66" s="190">
        <f>(I145)</f>
        <v>0</v>
      </c>
      <c r="R66" s="191">
        <f>(I224)</f>
        <v>0</v>
      </c>
      <c r="S66" s="192">
        <f>SUM(P66:R66)</f>
        <v>0</v>
      </c>
      <c r="T66" s="191">
        <f>(L66)</f>
        <v>0</v>
      </c>
      <c r="U66" s="190">
        <f>(L145)</f>
        <v>0</v>
      </c>
      <c r="V66" s="190">
        <f>(L224)</f>
        <v>0</v>
      </c>
      <c r="W66" s="192">
        <f>SUM(T66:V66)</f>
        <v>0</v>
      </c>
      <c r="X66" s="193">
        <f>(S66+W66)</f>
        <v>0</v>
      </c>
      <c r="Z66" s="36"/>
      <c r="AA66" s="14" t="str">
        <f>($C$66)</f>
        <v>...</v>
      </c>
      <c r="AB66" s="190">
        <f>(I303)</f>
        <v>0</v>
      </c>
      <c r="AC66" s="190">
        <f>(I382)</f>
        <v>0</v>
      </c>
      <c r="AD66" s="191">
        <f>(I461)</f>
        <v>0</v>
      </c>
      <c r="AE66" s="192">
        <f>SUM(AB66:AD66)</f>
        <v>0</v>
      </c>
      <c r="AF66" s="191">
        <f>(L303)</f>
        <v>0</v>
      </c>
      <c r="AG66" s="190">
        <f>(L382)</f>
        <v>0</v>
      </c>
      <c r="AH66" s="190">
        <f>(L461)</f>
        <v>0</v>
      </c>
      <c r="AI66" s="192">
        <f>SUM(AF66:AH66)</f>
        <v>0</v>
      </c>
      <c r="AJ66" s="193">
        <f>(AE66+AI66)</f>
        <v>0</v>
      </c>
      <c r="AL66" s="36"/>
      <c r="AM66" s="14" t="str">
        <f>($C$66)</f>
        <v>...</v>
      </c>
      <c r="AN66" s="190">
        <f>(I540)</f>
        <v>0</v>
      </c>
      <c r="AO66" s="190">
        <f>(I619)</f>
        <v>0</v>
      </c>
      <c r="AP66" s="191">
        <f>(I698)</f>
        <v>0</v>
      </c>
      <c r="AQ66" s="192">
        <f>SUM(AN66:AP66)</f>
        <v>0</v>
      </c>
      <c r="AR66" s="191">
        <f>(L540)</f>
        <v>0</v>
      </c>
      <c r="AS66" s="190">
        <f>(L619)</f>
        <v>0</v>
      </c>
      <c r="AT66" s="190">
        <f>(L698)</f>
        <v>0</v>
      </c>
      <c r="AU66" s="192">
        <f>SUM(AR66:AT66)</f>
        <v>0</v>
      </c>
      <c r="AV66" s="193">
        <f>(AQ66+AU66)</f>
        <v>0</v>
      </c>
      <c r="AX66" s="36"/>
      <c r="AY66" s="14" t="str">
        <f>($C$66)</f>
        <v>...</v>
      </c>
      <c r="AZ66" s="190">
        <f>(I777)</f>
        <v>0</v>
      </c>
      <c r="BA66" s="190">
        <f>(I856)</f>
        <v>0</v>
      </c>
      <c r="BB66" s="191">
        <f>(I935)</f>
        <v>0</v>
      </c>
      <c r="BC66" s="192">
        <f>SUM(AZ66:BB66)</f>
        <v>0</v>
      </c>
      <c r="BD66" s="191">
        <f>(L777)</f>
        <v>0</v>
      </c>
      <c r="BE66" s="190">
        <f>(L856)</f>
        <v>0</v>
      </c>
      <c r="BF66" s="190">
        <f>(L935)</f>
        <v>0</v>
      </c>
      <c r="BG66" s="192">
        <f>SUM(BD66:BF66)</f>
        <v>0</v>
      </c>
      <c r="BH66" s="193">
        <f>(BC66+BG66)</f>
        <v>0</v>
      </c>
    </row>
    <row r="67" spans="2:60" ht="15" customHeight="1" thickBot="1">
      <c r="B67" s="59"/>
      <c r="C67" s="220" t="s">
        <v>113</v>
      </c>
      <c r="D67" s="132"/>
      <c r="E67" s="109"/>
      <c r="F67" s="107" t="s">
        <v>11</v>
      </c>
      <c r="G67" s="168">
        <v>0</v>
      </c>
      <c r="H67" s="63"/>
      <c r="I67" s="51">
        <f>(I62*G67)/100</f>
        <v>0</v>
      </c>
      <c r="J67" s="167">
        <v>0</v>
      </c>
      <c r="K67" s="83"/>
      <c r="L67" s="86">
        <f>(L62*J67)/100</f>
        <v>0</v>
      </c>
      <c r="N67" s="59"/>
      <c r="O67" s="14" t="str">
        <f>($C$67)</f>
        <v>...</v>
      </c>
      <c r="P67" s="190">
        <f>(I67)</f>
        <v>0</v>
      </c>
      <c r="Q67" s="190">
        <f>(I146)</f>
        <v>0</v>
      </c>
      <c r="R67" s="191">
        <f>(I225)</f>
        <v>0</v>
      </c>
      <c r="S67" s="192">
        <f>SUM(P67:R67)</f>
        <v>0</v>
      </c>
      <c r="T67" s="191">
        <f>(L67)</f>
        <v>0</v>
      </c>
      <c r="U67" s="190">
        <f>(L146)</f>
        <v>0</v>
      </c>
      <c r="V67" s="190">
        <f>(L225)</f>
        <v>0</v>
      </c>
      <c r="W67" s="192">
        <f>SUM(T67:V67)</f>
        <v>0</v>
      </c>
      <c r="X67" s="193">
        <f>(S67+W67)</f>
        <v>0</v>
      </c>
      <c r="Z67" s="59"/>
      <c r="AA67" s="14" t="str">
        <f>($C$67)</f>
        <v>...</v>
      </c>
      <c r="AB67" s="190">
        <f>(I304)</f>
        <v>0</v>
      </c>
      <c r="AC67" s="190">
        <f>(I383)</f>
        <v>0</v>
      </c>
      <c r="AD67" s="191">
        <f>(I462)</f>
        <v>0</v>
      </c>
      <c r="AE67" s="192">
        <f>SUM(AB67:AD67)</f>
        <v>0</v>
      </c>
      <c r="AF67" s="191">
        <f>(L304)</f>
        <v>0</v>
      </c>
      <c r="AG67" s="190">
        <f>(L383)</f>
        <v>0</v>
      </c>
      <c r="AH67" s="190">
        <f>(L462)</f>
        <v>0</v>
      </c>
      <c r="AI67" s="192">
        <f>SUM(AF67:AH67)</f>
        <v>0</v>
      </c>
      <c r="AJ67" s="193">
        <f>(AE67+AI67)</f>
        <v>0</v>
      </c>
      <c r="AL67" s="59"/>
      <c r="AM67" s="14" t="str">
        <f>($C$67)</f>
        <v>...</v>
      </c>
      <c r="AN67" s="190">
        <f>(I541)</f>
        <v>0</v>
      </c>
      <c r="AO67" s="190">
        <f>(I620)</f>
        <v>0</v>
      </c>
      <c r="AP67" s="191">
        <f>(I699)</f>
        <v>0</v>
      </c>
      <c r="AQ67" s="192">
        <f>SUM(AN67:AP67)</f>
        <v>0</v>
      </c>
      <c r="AR67" s="191">
        <f>(L541)</f>
        <v>0</v>
      </c>
      <c r="AS67" s="190">
        <f>(L620)</f>
        <v>0</v>
      </c>
      <c r="AT67" s="190">
        <f>(L699)</f>
        <v>0</v>
      </c>
      <c r="AU67" s="192">
        <f>SUM(AR67:AT67)</f>
        <v>0</v>
      </c>
      <c r="AV67" s="193">
        <f>(AQ67+AU67)</f>
        <v>0</v>
      </c>
      <c r="AX67" s="59"/>
      <c r="AY67" s="14" t="str">
        <f>($C$67)</f>
        <v>...</v>
      </c>
      <c r="AZ67" s="190">
        <f>(I778)</f>
        <v>0</v>
      </c>
      <c r="BA67" s="190">
        <f>(I857)</f>
        <v>0</v>
      </c>
      <c r="BB67" s="191">
        <f>(I936)</f>
        <v>0</v>
      </c>
      <c r="BC67" s="192">
        <f>SUM(AZ67:BB67)</f>
        <v>0</v>
      </c>
      <c r="BD67" s="191">
        <f>(L778)</f>
        <v>0</v>
      </c>
      <c r="BE67" s="190">
        <f>(L857)</f>
        <v>0</v>
      </c>
      <c r="BF67" s="190">
        <f>(L936)</f>
        <v>0</v>
      </c>
      <c r="BG67" s="192">
        <f>SUM(BD67:BF67)</f>
        <v>0</v>
      </c>
      <c r="BH67" s="193">
        <f>(BC67+BG67)</f>
        <v>0</v>
      </c>
    </row>
    <row r="68" spans="2:60" ht="15" customHeight="1" thickBot="1">
      <c r="B68" s="13"/>
      <c r="C68" s="68" t="s">
        <v>44</v>
      </c>
      <c r="D68" s="11"/>
      <c r="E68" s="112"/>
      <c r="F68" s="11"/>
      <c r="G68" s="113">
        <f>SUM(G64:G67)</f>
        <v>10</v>
      </c>
      <c r="H68" s="73"/>
      <c r="I68" s="84">
        <f>SUM(I64:I67)</f>
        <v>246300</v>
      </c>
      <c r="J68" s="74">
        <f>SUM(J64:J67)</f>
        <v>7</v>
      </c>
      <c r="K68" s="74"/>
      <c r="L68" s="67">
        <f>SUM(L64:L67)</f>
        <v>97545</v>
      </c>
      <c r="N68" s="13"/>
      <c r="O68" s="68" t="s">
        <v>44</v>
      </c>
      <c r="P68" s="203">
        <f aca="true" t="shared" si="112" ref="P68:X68">SUM(P64:P67)</f>
        <v>246300</v>
      </c>
      <c r="Q68" s="203">
        <f t="shared" si="112"/>
        <v>258250</v>
      </c>
      <c r="R68" s="203">
        <f t="shared" si="112"/>
        <v>179750</v>
      </c>
      <c r="S68" s="204">
        <f t="shared" si="112"/>
        <v>684300</v>
      </c>
      <c r="T68" s="203">
        <f t="shared" si="112"/>
        <v>97545</v>
      </c>
      <c r="U68" s="203">
        <f t="shared" si="112"/>
        <v>314090</v>
      </c>
      <c r="V68" s="203">
        <f t="shared" si="112"/>
        <v>260540</v>
      </c>
      <c r="W68" s="204">
        <f t="shared" si="112"/>
        <v>672175</v>
      </c>
      <c r="X68" s="202">
        <f t="shared" si="112"/>
        <v>1356475</v>
      </c>
      <c r="Z68" s="13"/>
      <c r="AA68" s="68" t="s">
        <v>44</v>
      </c>
      <c r="AB68" s="203">
        <f aca="true" t="shared" si="113" ref="AB68:AJ68">SUM(AB64:AB67)</f>
        <v>327350</v>
      </c>
      <c r="AC68" s="203">
        <f t="shared" si="113"/>
        <v>191750</v>
      </c>
      <c r="AD68" s="203">
        <f t="shared" si="113"/>
        <v>46600</v>
      </c>
      <c r="AE68" s="204">
        <f t="shared" si="113"/>
        <v>565700</v>
      </c>
      <c r="AF68" s="203">
        <f t="shared" si="113"/>
        <v>192675</v>
      </c>
      <c r="AG68" s="203">
        <f t="shared" si="113"/>
        <v>204890</v>
      </c>
      <c r="AH68" s="203">
        <f t="shared" si="113"/>
        <v>16625</v>
      </c>
      <c r="AI68" s="204">
        <f t="shared" si="113"/>
        <v>414190</v>
      </c>
      <c r="AJ68" s="202">
        <f t="shared" si="113"/>
        <v>979890</v>
      </c>
      <c r="AL68" s="13"/>
      <c r="AM68" s="68" t="s">
        <v>44</v>
      </c>
      <c r="AN68" s="203">
        <f aca="true" t="shared" si="114" ref="AN68:AV68">SUM(AN64:AN67)</f>
        <v>44400</v>
      </c>
      <c r="AO68" s="203">
        <f t="shared" si="114"/>
        <v>175310</v>
      </c>
      <c r="AP68" s="203">
        <f t="shared" si="114"/>
        <v>75150</v>
      </c>
      <c r="AQ68" s="204">
        <f t="shared" si="114"/>
        <v>294860</v>
      </c>
      <c r="AR68" s="203">
        <f t="shared" si="114"/>
        <v>28560</v>
      </c>
      <c r="AS68" s="203">
        <f t="shared" si="114"/>
        <v>110222</v>
      </c>
      <c r="AT68" s="203">
        <f t="shared" si="114"/>
        <v>129745</v>
      </c>
      <c r="AU68" s="204">
        <f t="shared" si="114"/>
        <v>268527</v>
      </c>
      <c r="AV68" s="202">
        <f t="shared" si="114"/>
        <v>563387</v>
      </c>
      <c r="AX68" s="13"/>
      <c r="AY68" s="68" t="s">
        <v>44</v>
      </c>
      <c r="AZ68" s="203">
        <f aca="true" t="shared" si="115" ref="AZ68:BH68">SUM(AZ64:AZ67)</f>
        <v>121350</v>
      </c>
      <c r="BA68" s="203">
        <f t="shared" si="115"/>
        <v>173700</v>
      </c>
      <c r="BB68" s="203">
        <f t="shared" si="115"/>
        <v>325200</v>
      </c>
      <c r="BC68" s="204">
        <f t="shared" si="115"/>
        <v>620250</v>
      </c>
      <c r="BD68" s="203">
        <f t="shared" si="115"/>
        <v>81165</v>
      </c>
      <c r="BE68" s="203">
        <f t="shared" si="115"/>
        <v>86905</v>
      </c>
      <c r="BF68" s="203">
        <f t="shared" si="115"/>
        <v>145145</v>
      </c>
      <c r="BG68" s="204">
        <f t="shared" si="115"/>
        <v>313215</v>
      </c>
      <c r="BH68" s="202">
        <f t="shared" si="115"/>
        <v>933465</v>
      </c>
    </row>
    <row r="69" spans="2:60" ht="15" customHeight="1" thickBot="1">
      <c r="B69" s="75"/>
      <c r="C69" s="76" t="s">
        <v>64</v>
      </c>
      <c r="D69" s="114"/>
      <c r="E69" s="115"/>
      <c r="F69" s="77"/>
      <c r="G69" s="78"/>
      <c r="H69" s="116"/>
      <c r="I69" s="79">
        <f>(I62+I68)</f>
        <v>2709300</v>
      </c>
      <c r="J69" s="80"/>
      <c r="K69" s="81"/>
      <c r="L69" s="79">
        <f>(L62+L68)</f>
        <v>1491045</v>
      </c>
      <c r="N69" s="75"/>
      <c r="O69" s="76" t="s">
        <v>64</v>
      </c>
      <c r="P69" s="194">
        <f aca="true" t="shared" si="116" ref="P69:X69">(P62+P68)</f>
        <v>2709300</v>
      </c>
      <c r="Q69" s="194">
        <f t="shared" si="116"/>
        <v>2840750</v>
      </c>
      <c r="R69" s="194">
        <f t="shared" si="116"/>
        <v>1977250</v>
      </c>
      <c r="S69" s="195">
        <f t="shared" si="116"/>
        <v>7527300</v>
      </c>
      <c r="T69" s="194">
        <f t="shared" si="116"/>
        <v>1491045</v>
      </c>
      <c r="U69" s="194">
        <f t="shared" si="116"/>
        <v>4801090</v>
      </c>
      <c r="V69" s="194">
        <f t="shared" si="116"/>
        <v>3982540</v>
      </c>
      <c r="W69" s="195">
        <f t="shared" si="116"/>
        <v>10274675</v>
      </c>
      <c r="X69" s="195">
        <f t="shared" si="116"/>
        <v>17801975</v>
      </c>
      <c r="Z69" s="75"/>
      <c r="AA69" s="76" t="s">
        <v>64</v>
      </c>
      <c r="AB69" s="194">
        <f aca="true" t="shared" si="117" ref="AB69:AJ69">(AB62+AB68)</f>
        <v>3600850</v>
      </c>
      <c r="AC69" s="194">
        <f t="shared" si="117"/>
        <v>2109250</v>
      </c>
      <c r="AD69" s="194">
        <f t="shared" si="117"/>
        <v>512600</v>
      </c>
      <c r="AE69" s="195">
        <f t="shared" si="117"/>
        <v>6222700</v>
      </c>
      <c r="AF69" s="194">
        <f t="shared" si="117"/>
        <v>2945175</v>
      </c>
      <c r="AG69" s="194">
        <f t="shared" si="117"/>
        <v>3131890</v>
      </c>
      <c r="AH69" s="194">
        <f t="shared" si="117"/>
        <v>254125</v>
      </c>
      <c r="AI69" s="195">
        <f t="shared" si="117"/>
        <v>6331190</v>
      </c>
      <c r="AJ69" s="195">
        <f t="shared" si="117"/>
        <v>12553890</v>
      </c>
      <c r="AL69" s="75"/>
      <c r="AM69" s="76" t="s">
        <v>64</v>
      </c>
      <c r="AN69" s="194">
        <f aca="true" t="shared" si="118" ref="AN69:AV69">(AN62+AN68)</f>
        <v>488400</v>
      </c>
      <c r="AO69" s="194">
        <f t="shared" si="118"/>
        <v>1928410</v>
      </c>
      <c r="AP69" s="194">
        <f t="shared" si="118"/>
        <v>826650</v>
      </c>
      <c r="AQ69" s="195">
        <f t="shared" si="118"/>
        <v>3243460</v>
      </c>
      <c r="AR69" s="194">
        <f t="shared" si="118"/>
        <v>436560</v>
      </c>
      <c r="AS69" s="194">
        <f t="shared" si="118"/>
        <v>1684822</v>
      </c>
      <c r="AT69" s="194">
        <f t="shared" si="118"/>
        <v>1983245</v>
      </c>
      <c r="AU69" s="195">
        <f t="shared" si="118"/>
        <v>4104627</v>
      </c>
      <c r="AV69" s="195">
        <f t="shared" si="118"/>
        <v>7348087</v>
      </c>
      <c r="AX69" s="75"/>
      <c r="AY69" s="76" t="s">
        <v>64</v>
      </c>
      <c r="AZ69" s="194">
        <f aca="true" t="shared" si="119" ref="AZ69:BH69">(AZ62+AZ68)</f>
        <v>1334850</v>
      </c>
      <c r="BA69" s="194">
        <f t="shared" si="119"/>
        <v>1910700</v>
      </c>
      <c r="BB69" s="194">
        <f t="shared" si="119"/>
        <v>3577200</v>
      </c>
      <c r="BC69" s="195">
        <f t="shared" si="119"/>
        <v>6822750</v>
      </c>
      <c r="BD69" s="194">
        <f t="shared" si="119"/>
        <v>1240665</v>
      </c>
      <c r="BE69" s="194">
        <f t="shared" si="119"/>
        <v>1328405</v>
      </c>
      <c r="BF69" s="194">
        <f t="shared" si="119"/>
        <v>2218645</v>
      </c>
      <c r="BG69" s="195">
        <f t="shared" si="119"/>
        <v>4787715</v>
      </c>
      <c r="BH69" s="195">
        <f t="shared" si="119"/>
        <v>11610465</v>
      </c>
    </row>
    <row r="70" spans="2:60" ht="15" customHeight="1">
      <c r="B70" s="24" t="s">
        <v>65</v>
      </c>
      <c r="C70" s="25" t="s">
        <v>123</v>
      </c>
      <c r="D70" s="105"/>
      <c r="E70" s="30"/>
      <c r="F70" s="100"/>
      <c r="G70" s="26"/>
      <c r="H70" s="27"/>
      <c r="I70" s="52"/>
      <c r="J70" s="85"/>
      <c r="K70" s="32"/>
      <c r="L70" s="32"/>
      <c r="N70" s="24" t="s">
        <v>65</v>
      </c>
      <c r="O70" s="25" t="s">
        <v>123</v>
      </c>
      <c r="P70" s="205"/>
      <c r="Q70" s="206"/>
      <c r="R70" s="206"/>
      <c r="S70" s="198"/>
      <c r="T70" s="199"/>
      <c r="U70" s="197"/>
      <c r="V70" s="197"/>
      <c r="W70" s="198"/>
      <c r="X70" s="200"/>
      <c r="Z70" s="24" t="s">
        <v>65</v>
      </c>
      <c r="AA70" s="25" t="s">
        <v>123</v>
      </c>
      <c r="AB70" s="205"/>
      <c r="AC70" s="206"/>
      <c r="AD70" s="206"/>
      <c r="AE70" s="198"/>
      <c r="AF70" s="199"/>
      <c r="AG70" s="197"/>
      <c r="AH70" s="197"/>
      <c r="AI70" s="198"/>
      <c r="AJ70" s="200"/>
      <c r="AL70" s="24" t="s">
        <v>65</v>
      </c>
      <c r="AM70" s="25" t="s">
        <v>123</v>
      </c>
      <c r="AN70" s="205"/>
      <c r="AO70" s="206"/>
      <c r="AP70" s="206"/>
      <c r="AQ70" s="198"/>
      <c r="AR70" s="199"/>
      <c r="AS70" s="197"/>
      <c r="AT70" s="197"/>
      <c r="AU70" s="198"/>
      <c r="AV70" s="200"/>
      <c r="AX70" s="24" t="s">
        <v>65</v>
      </c>
      <c r="AY70" s="25" t="s">
        <v>123</v>
      </c>
      <c r="AZ70" s="205"/>
      <c r="BA70" s="206"/>
      <c r="BB70" s="206"/>
      <c r="BC70" s="198"/>
      <c r="BD70" s="199"/>
      <c r="BE70" s="197"/>
      <c r="BF70" s="197"/>
      <c r="BG70" s="198"/>
      <c r="BH70" s="200"/>
    </row>
    <row r="71" spans="2:60" ht="15" customHeight="1">
      <c r="B71" s="8" t="s">
        <v>66</v>
      </c>
      <c r="C71" s="14" t="s">
        <v>109</v>
      </c>
      <c r="D71" s="104"/>
      <c r="E71" s="109"/>
      <c r="F71" s="107" t="s">
        <v>11</v>
      </c>
      <c r="G71" s="136">
        <v>15</v>
      </c>
      <c r="H71" s="47"/>
      <c r="I71" s="51">
        <f>(I69*G71)/100</f>
        <v>406395</v>
      </c>
      <c r="J71" s="137">
        <v>15</v>
      </c>
      <c r="K71" s="82"/>
      <c r="L71" s="47">
        <f>(L69*J71)/100</f>
        <v>223656.75</v>
      </c>
      <c r="N71" s="8" t="s">
        <v>66</v>
      </c>
      <c r="O71" s="14" t="s">
        <v>109</v>
      </c>
      <c r="P71" s="190">
        <f>(I71)</f>
        <v>406395</v>
      </c>
      <c r="Q71" s="190">
        <f>(I150)</f>
        <v>426112.5</v>
      </c>
      <c r="R71" s="191">
        <f>(I229)</f>
        <v>296587.5</v>
      </c>
      <c r="S71" s="192">
        <f>SUM(P71:R71)</f>
        <v>1129095</v>
      </c>
      <c r="T71" s="191">
        <f>(L71)</f>
        <v>223656.75</v>
      </c>
      <c r="U71" s="190">
        <f>(L150)</f>
        <v>720163.5</v>
      </c>
      <c r="V71" s="190">
        <f>(L229)</f>
        <v>597381</v>
      </c>
      <c r="W71" s="192">
        <f>SUM(T71:V71)</f>
        <v>1541201.25</v>
      </c>
      <c r="X71" s="193">
        <f>(S71+W71)</f>
        <v>2670296.25</v>
      </c>
      <c r="Z71" s="8" t="s">
        <v>66</v>
      </c>
      <c r="AA71" s="14" t="s">
        <v>109</v>
      </c>
      <c r="AB71" s="190">
        <f>(I308)</f>
        <v>540127.5</v>
      </c>
      <c r="AC71" s="190">
        <f>(I387)</f>
        <v>316387.5</v>
      </c>
      <c r="AD71" s="191">
        <f>(I466)</f>
        <v>76890</v>
      </c>
      <c r="AE71" s="192">
        <f>SUM(AB71:AD71)</f>
        <v>933405</v>
      </c>
      <c r="AF71" s="191">
        <f>(L308)</f>
        <v>441776.25</v>
      </c>
      <c r="AG71" s="190">
        <f>(L387)</f>
        <v>469783.5</v>
      </c>
      <c r="AH71" s="190">
        <f>(L466)</f>
        <v>38118.75</v>
      </c>
      <c r="AI71" s="192">
        <f>SUM(AF71:AH71)</f>
        <v>949678.5</v>
      </c>
      <c r="AJ71" s="193">
        <f>(AE71+AI71)</f>
        <v>1883083.5</v>
      </c>
      <c r="AL71" s="8" t="s">
        <v>66</v>
      </c>
      <c r="AM71" s="14" t="s">
        <v>109</v>
      </c>
      <c r="AN71" s="190">
        <f>(I545)</f>
        <v>73260</v>
      </c>
      <c r="AO71" s="190">
        <f>(I624)</f>
        <v>289261.5</v>
      </c>
      <c r="AP71" s="191">
        <f>(I703)</f>
        <v>123997.5</v>
      </c>
      <c r="AQ71" s="192">
        <f>SUM(AN71:AP71)</f>
        <v>486519</v>
      </c>
      <c r="AR71" s="191">
        <f>(L545)</f>
        <v>65484</v>
      </c>
      <c r="AS71" s="190">
        <f>(L624)</f>
        <v>252723.3</v>
      </c>
      <c r="AT71" s="190">
        <f>(L703)</f>
        <v>297486.75</v>
      </c>
      <c r="AU71" s="192">
        <f>SUM(AR71:AT71)</f>
        <v>615694.05</v>
      </c>
      <c r="AV71" s="193">
        <f>(AQ71+AU71)</f>
        <v>1102213.05</v>
      </c>
      <c r="AX71" s="8" t="s">
        <v>66</v>
      </c>
      <c r="AY71" s="14" t="s">
        <v>109</v>
      </c>
      <c r="AZ71" s="190">
        <f>(I782)</f>
        <v>200227.5</v>
      </c>
      <c r="BA71" s="190">
        <f>(I861)</f>
        <v>286605</v>
      </c>
      <c r="BB71" s="191">
        <f>(I940)</f>
        <v>536580</v>
      </c>
      <c r="BC71" s="192">
        <f>SUM(AZ71:BB71)</f>
        <v>1023412.5</v>
      </c>
      <c r="BD71" s="191">
        <f>(L782)</f>
        <v>186099.75</v>
      </c>
      <c r="BE71" s="190">
        <f>(L861)</f>
        <v>199260.75</v>
      </c>
      <c r="BF71" s="190">
        <f>(L940)</f>
        <v>332796.75</v>
      </c>
      <c r="BG71" s="192">
        <f>SUM(BD71:BF71)</f>
        <v>718157.25</v>
      </c>
      <c r="BH71" s="193">
        <f>(BC71+BG71)</f>
        <v>1741569.75</v>
      </c>
    </row>
    <row r="72" spans="2:60" ht="15" customHeight="1">
      <c r="B72" s="8" t="s">
        <v>67</v>
      </c>
      <c r="C72" s="14" t="s">
        <v>107</v>
      </c>
      <c r="D72" s="104"/>
      <c r="E72" s="109"/>
      <c r="F72" s="107" t="s">
        <v>11</v>
      </c>
      <c r="G72" s="136">
        <v>10</v>
      </c>
      <c r="H72" s="47"/>
      <c r="I72" s="51">
        <f>(I69+I71)*(G72/100)</f>
        <v>311569.5</v>
      </c>
      <c r="J72" s="137">
        <v>5</v>
      </c>
      <c r="K72" s="82"/>
      <c r="L72" s="47">
        <f>(L69+L71)*(J72/100)</f>
        <v>85735.08750000001</v>
      </c>
      <c r="N72" s="8" t="s">
        <v>67</v>
      </c>
      <c r="O72" s="14" t="s">
        <v>107</v>
      </c>
      <c r="P72" s="190">
        <f>(I72)</f>
        <v>311569.5</v>
      </c>
      <c r="Q72" s="190">
        <f>(I151)</f>
        <v>326686.25</v>
      </c>
      <c r="R72" s="191">
        <f>(I230)</f>
        <v>227383.75</v>
      </c>
      <c r="S72" s="192">
        <f>SUM(P72:R72)</f>
        <v>865639.5</v>
      </c>
      <c r="T72" s="191">
        <f>(L72)</f>
        <v>85735.08750000001</v>
      </c>
      <c r="U72" s="190">
        <f>(L151)</f>
        <v>276062.675</v>
      </c>
      <c r="V72" s="190">
        <f>(L230)</f>
        <v>228996.05000000002</v>
      </c>
      <c r="W72" s="192">
        <f>SUM(T72:V72)</f>
        <v>590793.8125</v>
      </c>
      <c r="X72" s="193">
        <f>(S72+W72)</f>
        <v>1456433.3125</v>
      </c>
      <c r="Z72" s="8" t="s">
        <v>67</v>
      </c>
      <c r="AA72" s="14" t="s">
        <v>107</v>
      </c>
      <c r="AB72" s="190">
        <f>(I309)</f>
        <v>414097.75</v>
      </c>
      <c r="AC72" s="190">
        <f>(I388)</f>
        <v>242563.75</v>
      </c>
      <c r="AD72" s="191">
        <f>(I467)</f>
        <v>58949</v>
      </c>
      <c r="AE72" s="192">
        <f>SUM(AB72:AD72)</f>
        <v>715610.5</v>
      </c>
      <c r="AF72" s="191">
        <f>(L309)</f>
        <v>169347.5625</v>
      </c>
      <c r="AG72" s="190">
        <f>(L388)</f>
        <v>180083.67500000002</v>
      </c>
      <c r="AH72" s="190">
        <f>(L467)</f>
        <v>14612.1875</v>
      </c>
      <c r="AI72" s="192">
        <f>SUM(AF72:AH72)</f>
        <v>364043.42500000005</v>
      </c>
      <c r="AJ72" s="193">
        <f>(AE72+AI72)</f>
        <v>1079653.925</v>
      </c>
      <c r="AL72" s="8" t="s">
        <v>67</v>
      </c>
      <c r="AM72" s="14" t="s">
        <v>107</v>
      </c>
      <c r="AN72" s="190">
        <f>(I546)</f>
        <v>56166</v>
      </c>
      <c r="AO72" s="190">
        <f>(I625)</f>
        <v>221767.15000000002</v>
      </c>
      <c r="AP72" s="191">
        <f>(I704)</f>
        <v>95064.75</v>
      </c>
      <c r="AQ72" s="192">
        <f>SUM(AN72:AP72)</f>
        <v>372997.9</v>
      </c>
      <c r="AR72" s="191">
        <f>(L546)</f>
        <v>25102.2</v>
      </c>
      <c r="AS72" s="190">
        <f>(L625)</f>
        <v>96877.26500000001</v>
      </c>
      <c r="AT72" s="190">
        <f>(L704)</f>
        <v>114036.58750000001</v>
      </c>
      <c r="AU72" s="192">
        <f>SUM(AR72:AT72)</f>
        <v>236016.05250000002</v>
      </c>
      <c r="AV72" s="193">
        <f>(AQ72+AU72)</f>
        <v>609013.9525</v>
      </c>
      <c r="AX72" s="8" t="s">
        <v>67</v>
      </c>
      <c r="AY72" s="14" t="s">
        <v>107</v>
      </c>
      <c r="AZ72" s="190">
        <f>(I783)</f>
        <v>153507.75</v>
      </c>
      <c r="BA72" s="190">
        <f>(I862)</f>
        <v>219730.5</v>
      </c>
      <c r="BB72" s="191">
        <f>(I941)</f>
        <v>411378</v>
      </c>
      <c r="BC72" s="192">
        <f>SUM(AZ72:BB72)</f>
        <v>784616.25</v>
      </c>
      <c r="BD72" s="191">
        <f>(L783)</f>
        <v>71338.2375</v>
      </c>
      <c r="BE72" s="190">
        <f>(L862)</f>
        <v>76383.2875</v>
      </c>
      <c r="BF72" s="190">
        <f>(L941)</f>
        <v>127572.08750000001</v>
      </c>
      <c r="BG72" s="192">
        <f>SUM(BD72:BF72)</f>
        <v>275293.61250000005</v>
      </c>
      <c r="BH72" s="193">
        <f>(BC72+BG72)</f>
        <v>1059909.8625</v>
      </c>
    </row>
    <row r="73" spans="2:60" ht="15" customHeight="1" thickBot="1">
      <c r="B73" s="19" t="s">
        <v>122</v>
      </c>
      <c r="C73" s="58" t="s">
        <v>108</v>
      </c>
      <c r="D73" s="106"/>
      <c r="E73" s="17"/>
      <c r="F73" s="117" t="s">
        <v>11</v>
      </c>
      <c r="G73" s="138">
        <v>9</v>
      </c>
      <c r="H73" s="63"/>
      <c r="I73" s="51">
        <f>(I69+I71)*(G73/100)</f>
        <v>280412.55</v>
      </c>
      <c r="J73" s="137">
        <v>7</v>
      </c>
      <c r="K73" s="82"/>
      <c r="L73" s="86">
        <f>(L69+L71)*(J73/100)</f>
        <v>120029.12250000001</v>
      </c>
      <c r="N73" s="19" t="s">
        <v>122</v>
      </c>
      <c r="O73" s="58" t="s">
        <v>108</v>
      </c>
      <c r="P73" s="190">
        <f>(I73)</f>
        <v>280412.55</v>
      </c>
      <c r="Q73" s="190">
        <f>(I152)</f>
        <v>294017.625</v>
      </c>
      <c r="R73" s="191">
        <f>(I231)</f>
        <v>204645.375</v>
      </c>
      <c r="S73" s="192">
        <f>SUM(P73:R73)</f>
        <v>779075.55</v>
      </c>
      <c r="T73" s="191">
        <f>(L73)</f>
        <v>120029.12250000001</v>
      </c>
      <c r="U73" s="190">
        <f>(L152)</f>
        <v>386487.74500000005</v>
      </c>
      <c r="V73" s="190">
        <f>(L231)</f>
        <v>320594.47000000003</v>
      </c>
      <c r="W73" s="192">
        <f>SUM(T73:V73)</f>
        <v>827111.3375000001</v>
      </c>
      <c r="X73" s="193">
        <f>(S73+W73)</f>
        <v>1606186.8875000002</v>
      </c>
      <c r="Z73" s="19" t="s">
        <v>122</v>
      </c>
      <c r="AA73" s="58" t="s">
        <v>108</v>
      </c>
      <c r="AB73" s="190">
        <f>(I310)</f>
        <v>372687.975</v>
      </c>
      <c r="AC73" s="190">
        <f>(I389)</f>
        <v>218307.375</v>
      </c>
      <c r="AD73" s="191">
        <f>(I468)</f>
        <v>53054.1</v>
      </c>
      <c r="AE73" s="192">
        <f>SUM(AB73:AD73)</f>
        <v>644049.45</v>
      </c>
      <c r="AF73" s="191">
        <f>(L310)</f>
        <v>237086.58750000002</v>
      </c>
      <c r="AG73" s="190">
        <f>(L389)</f>
        <v>252117.14500000002</v>
      </c>
      <c r="AH73" s="190">
        <f>(L468)</f>
        <v>20457.062500000004</v>
      </c>
      <c r="AI73" s="192">
        <f>SUM(AF73:AH73)</f>
        <v>509660.79500000004</v>
      </c>
      <c r="AJ73" s="193">
        <f>(AE73+AI73)</f>
        <v>1153710.245</v>
      </c>
      <c r="AL73" s="19" t="s">
        <v>122</v>
      </c>
      <c r="AM73" s="58" t="s">
        <v>108</v>
      </c>
      <c r="AN73" s="190">
        <f>(I547)</f>
        <v>50549.4</v>
      </c>
      <c r="AO73" s="190">
        <f>(I626)</f>
        <v>199590.435</v>
      </c>
      <c r="AP73" s="191">
        <f>(I705)</f>
        <v>85558.275</v>
      </c>
      <c r="AQ73" s="192">
        <f>SUM(AN73:AP73)</f>
        <v>335698.11</v>
      </c>
      <c r="AR73" s="191">
        <f>(L547)</f>
        <v>35143.08</v>
      </c>
      <c r="AS73" s="190">
        <f>(L626)</f>
        <v>135628.171</v>
      </c>
      <c r="AT73" s="190">
        <f>(L705)</f>
        <v>159651.2225</v>
      </c>
      <c r="AU73" s="192">
        <f>SUM(AR73:AT73)</f>
        <v>330422.47349999996</v>
      </c>
      <c r="AV73" s="193">
        <f>(AQ73+AU73)</f>
        <v>666120.5835</v>
      </c>
      <c r="AX73" s="19" t="s">
        <v>122</v>
      </c>
      <c r="AY73" s="58" t="s">
        <v>108</v>
      </c>
      <c r="AZ73" s="190">
        <f>(I784)</f>
        <v>138156.975</v>
      </c>
      <c r="BA73" s="190">
        <f>(I863)</f>
        <v>197757.44999999998</v>
      </c>
      <c r="BB73" s="191">
        <f>(I942)</f>
        <v>370240.2</v>
      </c>
      <c r="BC73" s="192">
        <f>SUM(AZ73:BB73)</f>
        <v>706154.625</v>
      </c>
      <c r="BD73" s="191">
        <f>(L784)</f>
        <v>99873.53250000002</v>
      </c>
      <c r="BE73" s="190">
        <f>(L863)</f>
        <v>106936.60250000001</v>
      </c>
      <c r="BF73" s="190">
        <f>(L942)</f>
        <v>178600.92250000002</v>
      </c>
      <c r="BG73" s="192">
        <f>SUM(BD73:BF73)</f>
        <v>385411.0575</v>
      </c>
      <c r="BH73" s="193">
        <f>(BC73+BG73)</f>
        <v>1091565.6825</v>
      </c>
    </row>
    <row r="74" spans="2:60" ht="15" customHeight="1" thickBot="1">
      <c r="B74" s="13"/>
      <c r="C74" s="68" t="s">
        <v>68</v>
      </c>
      <c r="D74" s="118"/>
      <c r="E74" s="111"/>
      <c r="F74" s="15"/>
      <c r="G74" s="22"/>
      <c r="H74" s="119"/>
      <c r="I74" s="67">
        <f>SUM(I71:I73)</f>
        <v>998377.05</v>
      </c>
      <c r="J74" s="65"/>
      <c r="K74" s="66"/>
      <c r="L74" s="67">
        <f>SUM(L71:L73)</f>
        <v>429420.96</v>
      </c>
      <c r="N74" s="156"/>
      <c r="O74" s="157" t="str">
        <f t="shared" si="0"/>
        <v>Sub-Total 9: </v>
      </c>
      <c r="P74" s="201">
        <f aca="true" t="shared" si="120" ref="P74:X74">SUM(P71:P73)</f>
        <v>998377.05</v>
      </c>
      <c r="Q74" s="201">
        <f t="shared" si="120"/>
        <v>1046816.375</v>
      </c>
      <c r="R74" s="201">
        <f t="shared" si="120"/>
        <v>728616.625</v>
      </c>
      <c r="S74" s="202">
        <f t="shared" si="120"/>
        <v>2773810.05</v>
      </c>
      <c r="T74" s="201">
        <f t="shared" si="120"/>
        <v>429420.96</v>
      </c>
      <c r="U74" s="201">
        <f t="shared" si="120"/>
        <v>1382713.9200000002</v>
      </c>
      <c r="V74" s="201">
        <f t="shared" si="120"/>
        <v>1146971.52</v>
      </c>
      <c r="W74" s="202">
        <f t="shared" si="120"/>
        <v>2959106.4000000004</v>
      </c>
      <c r="X74" s="202">
        <f t="shared" si="120"/>
        <v>5732916.45</v>
      </c>
      <c r="Z74" s="13"/>
      <c r="AA74" s="157" t="str">
        <f t="shared" si="2"/>
        <v>Sub-Total 9: </v>
      </c>
      <c r="AB74" s="201">
        <f aca="true" t="shared" si="121" ref="AB74:AJ74">SUM(AB71:AB73)</f>
        <v>1326913.225</v>
      </c>
      <c r="AC74" s="201">
        <f t="shared" si="121"/>
        <v>777258.625</v>
      </c>
      <c r="AD74" s="201">
        <f t="shared" si="121"/>
        <v>188893.1</v>
      </c>
      <c r="AE74" s="202">
        <f t="shared" si="121"/>
        <v>2293064.95</v>
      </c>
      <c r="AF74" s="201">
        <f t="shared" si="121"/>
        <v>848210.4</v>
      </c>
      <c r="AG74" s="201">
        <f t="shared" si="121"/>
        <v>901984.3200000001</v>
      </c>
      <c r="AH74" s="201">
        <f t="shared" si="121"/>
        <v>73188</v>
      </c>
      <c r="AI74" s="202">
        <f t="shared" si="121"/>
        <v>1823382.7200000002</v>
      </c>
      <c r="AJ74" s="202">
        <f t="shared" si="121"/>
        <v>4116447.67</v>
      </c>
      <c r="AL74" s="156"/>
      <c r="AM74" s="157" t="str">
        <f t="shared" si="4"/>
        <v>Sub-Total 9: </v>
      </c>
      <c r="AN74" s="201">
        <f aca="true" t="shared" si="122" ref="AN74:AV74">SUM(AN71:AN73)</f>
        <v>179975.4</v>
      </c>
      <c r="AO74" s="201">
        <f t="shared" si="122"/>
        <v>710619.085</v>
      </c>
      <c r="AP74" s="201">
        <f t="shared" si="122"/>
        <v>304620.525</v>
      </c>
      <c r="AQ74" s="202">
        <f t="shared" si="122"/>
        <v>1195215.01</v>
      </c>
      <c r="AR74" s="201">
        <f t="shared" si="122"/>
        <v>125729.28</v>
      </c>
      <c r="AS74" s="201">
        <f t="shared" si="122"/>
        <v>485228.73600000003</v>
      </c>
      <c r="AT74" s="201">
        <f t="shared" si="122"/>
        <v>571174.56</v>
      </c>
      <c r="AU74" s="202">
        <f t="shared" si="122"/>
        <v>1182132.576</v>
      </c>
      <c r="AV74" s="202">
        <f t="shared" si="122"/>
        <v>2377347.586</v>
      </c>
      <c r="AX74" s="156"/>
      <c r="AY74" s="157" t="str">
        <f t="shared" si="6"/>
        <v>Sub-Total 9: </v>
      </c>
      <c r="AZ74" s="201">
        <f aca="true" t="shared" si="123" ref="AZ74:BH74">SUM(AZ71:AZ73)</f>
        <v>491892.225</v>
      </c>
      <c r="BA74" s="201">
        <f t="shared" si="123"/>
        <v>704092.95</v>
      </c>
      <c r="BB74" s="201">
        <f t="shared" si="123"/>
        <v>1318198.2</v>
      </c>
      <c r="BC74" s="202">
        <f t="shared" si="123"/>
        <v>2514183.375</v>
      </c>
      <c r="BD74" s="201">
        <f t="shared" si="123"/>
        <v>357311.52</v>
      </c>
      <c r="BE74" s="201">
        <f t="shared" si="123"/>
        <v>382580.64</v>
      </c>
      <c r="BF74" s="201">
        <f t="shared" si="123"/>
        <v>638969.76</v>
      </c>
      <c r="BG74" s="202">
        <f t="shared" si="123"/>
        <v>1378861.92</v>
      </c>
      <c r="BH74" s="202">
        <f t="shared" si="123"/>
        <v>3893045.295</v>
      </c>
    </row>
    <row r="75" spans="2:60" ht="15" customHeight="1">
      <c r="B75" s="87"/>
      <c r="C75" s="88" t="s">
        <v>69</v>
      </c>
      <c r="D75" s="89"/>
      <c r="E75" s="120"/>
      <c r="F75" s="89"/>
      <c r="G75" s="90"/>
      <c r="H75" s="90"/>
      <c r="I75" s="91">
        <f>(I69+I74)</f>
        <v>3707677.05</v>
      </c>
      <c r="J75" s="92"/>
      <c r="K75" s="93"/>
      <c r="L75" s="91">
        <f>(L69+L74)</f>
        <v>1920465.96</v>
      </c>
      <c r="N75" s="161"/>
      <c r="O75" s="210" t="str">
        <f t="shared" si="0"/>
        <v>Grand Total 1 to 9: (EUR)</v>
      </c>
      <c r="P75" s="207">
        <f aca="true" t="shared" si="124" ref="P75:X75">(P69+P74)</f>
        <v>3707677.05</v>
      </c>
      <c r="Q75" s="207">
        <f t="shared" si="124"/>
        <v>3887566.375</v>
      </c>
      <c r="R75" s="207">
        <f t="shared" si="124"/>
        <v>2705866.625</v>
      </c>
      <c r="S75" s="208">
        <f t="shared" si="124"/>
        <v>10301110.05</v>
      </c>
      <c r="T75" s="207">
        <f t="shared" si="124"/>
        <v>1920465.96</v>
      </c>
      <c r="U75" s="207">
        <f t="shared" si="124"/>
        <v>6183803.92</v>
      </c>
      <c r="V75" s="207">
        <f t="shared" si="124"/>
        <v>5129511.52</v>
      </c>
      <c r="W75" s="208">
        <f t="shared" si="124"/>
        <v>13233781.4</v>
      </c>
      <c r="X75" s="208">
        <f t="shared" si="124"/>
        <v>23534891.45</v>
      </c>
      <c r="Z75" s="87"/>
      <c r="AA75" s="210" t="str">
        <f t="shared" si="2"/>
        <v>Grand Total 1 to 9: (EUR)</v>
      </c>
      <c r="AB75" s="207">
        <f aca="true" t="shared" si="125" ref="AB75:AJ75">(AB69+AB74)</f>
        <v>4927763.225</v>
      </c>
      <c r="AC75" s="207">
        <f t="shared" si="125"/>
        <v>2886508.625</v>
      </c>
      <c r="AD75" s="207">
        <f t="shared" si="125"/>
        <v>701493.1</v>
      </c>
      <c r="AE75" s="208">
        <f t="shared" si="125"/>
        <v>8515764.95</v>
      </c>
      <c r="AF75" s="207">
        <f t="shared" si="125"/>
        <v>3793385.4</v>
      </c>
      <c r="AG75" s="207">
        <f t="shared" si="125"/>
        <v>4033874.3200000003</v>
      </c>
      <c r="AH75" s="207">
        <f t="shared" si="125"/>
        <v>327313</v>
      </c>
      <c r="AI75" s="208">
        <f t="shared" si="125"/>
        <v>8154572.720000001</v>
      </c>
      <c r="AJ75" s="208">
        <f t="shared" si="125"/>
        <v>16670337.67</v>
      </c>
      <c r="AL75" s="161"/>
      <c r="AM75" s="210" t="str">
        <f t="shared" si="4"/>
        <v>Grand Total 1 to 9: (EUR)</v>
      </c>
      <c r="AN75" s="207">
        <f aca="true" t="shared" si="126" ref="AN75:AV75">(AN69+AN74)</f>
        <v>668375.4</v>
      </c>
      <c r="AO75" s="207">
        <f t="shared" si="126"/>
        <v>2639029.085</v>
      </c>
      <c r="AP75" s="207">
        <f t="shared" si="126"/>
        <v>1131270.525</v>
      </c>
      <c r="AQ75" s="208">
        <f t="shared" si="126"/>
        <v>4438675.01</v>
      </c>
      <c r="AR75" s="207">
        <f t="shared" si="126"/>
        <v>562289.28</v>
      </c>
      <c r="AS75" s="207">
        <f t="shared" si="126"/>
        <v>2170050.736</v>
      </c>
      <c r="AT75" s="207">
        <f t="shared" si="126"/>
        <v>2554419.56</v>
      </c>
      <c r="AU75" s="208">
        <f t="shared" si="126"/>
        <v>5286759.575999999</v>
      </c>
      <c r="AV75" s="208">
        <f t="shared" si="126"/>
        <v>9725434.586</v>
      </c>
      <c r="AX75" s="209"/>
      <c r="AY75" s="210" t="str">
        <f t="shared" si="6"/>
        <v>Grand Total 1 to 9: (EUR)</v>
      </c>
      <c r="AZ75" s="207">
        <f aca="true" t="shared" si="127" ref="AZ75:BH75">(AZ69+AZ74)</f>
        <v>1826742.225</v>
      </c>
      <c r="BA75" s="207">
        <f t="shared" si="127"/>
        <v>2614792.95</v>
      </c>
      <c r="BB75" s="207">
        <f t="shared" si="127"/>
        <v>4895398.2</v>
      </c>
      <c r="BC75" s="208">
        <f t="shared" si="127"/>
        <v>9336933.375</v>
      </c>
      <c r="BD75" s="207">
        <f t="shared" si="127"/>
        <v>1597976.52</v>
      </c>
      <c r="BE75" s="207">
        <f t="shared" si="127"/>
        <v>1710985.6400000001</v>
      </c>
      <c r="BF75" s="207">
        <f t="shared" si="127"/>
        <v>2857614.76</v>
      </c>
      <c r="BG75" s="208">
        <f t="shared" si="127"/>
        <v>6166576.92</v>
      </c>
      <c r="BH75" s="208">
        <f t="shared" si="127"/>
        <v>15503510.295</v>
      </c>
    </row>
    <row r="76" spans="2:60" ht="15" customHeight="1" thickBot="1">
      <c r="B76" s="169"/>
      <c r="C76" s="170" t="s">
        <v>70</v>
      </c>
      <c r="D76" s="171"/>
      <c r="E76" s="172"/>
      <c r="F76" s="171"/>
      <c r="G76" s="173"/>
      <c r="H76" s="173"/>
      <c r="I76" s="174">
        <f>(I75*$J$4)</f>
        <v>304029518.09999996</v>
      </c>
      <c r="J76" s="175"/>
      <c r="K76" s="176"/>
      <c r="L76" s="174">
        <f>(L75*$J$4)</f>
        <v>157478208.72</v>
      </c>
      <c r="N76" s="94"/>
      <c r="O76" s="187" t="str">
        <f t="shared" si="0"/>
        <v>Grand Total 1 to 9: (KShs)</v>
      </c>
      <c r="P76" s="150">
        <f aca="true" t="shared" si="128" ref="P76:X76">(P75*$J$4)</f>
        <v>304029518.09999996</v>
      </c>
      <c r="Q76" s="150">
        <f t="shared" si="128"/>
        <v>318780442.75</v>
      </c>
      <c r="R76" s="150">
        <f t="shared" si="128"/>
        <v>221881063.25</v>
      </c>
      <c r="S76" s="150">
        <f t="shared" si="128"/>
        <v>844691024.1</v>
      </c>
      <c r="T76" s="150">
        <f t="shared" si="128"/>
        <v>157478208.72</v>
      </c>
      <c r="U76" s="150">
        <f t="shared" si="128"/>
        <v>507071921.44</v>
      </c>
      <c r="V76" s="150">
        <f t="shared" si="128"/>
        <v>420619944.64</v>
      </c>
      <c r="W76" s="150">
        <f t="shared" si="128"/>
        <v>1085170074.8</v>
      </c>
      <c r="X76" s="150">
        <f t="shared" si="128"/>
        <v>1929861098.8999999</v>
      </c>
      <c r="Y76" s="188"/>
      <c r="Z76" s="189"/>
      <c r="AA76" s="187" t="str">
        <f t="shared" si="2"/>
        <v>Grand Total 1 to 9: (KShs)</v>
      </c>
      <c r="AB76" s="150">
        <f aca="true" t="shared" si="129" ref="AB76:AJ76">(AB75*$J$4)</f>
        <v>404076584.45</v>
      </c>
      <c r="AC76" s="150">
        <f t="shared" si="129"/>
        <v>236693707.25</v>
      </c>
      <c r="AD76" s="150">
        <f t="shared" si="129"/>
        <v>57522434.199999996</v>
      </c>
      <c r="AE76" s="150">
        <f t="shared" si="129"/>
        <v>698292725.9</v>
      </c>
      <c r="AF76" s="150">
        <f t="shared" si="129"/>
        <v>311057602.8</v>
      </c>
      <c r="AG76" s="150">
        <f t="shared" si="129"/>
        <v>330777694.24</v>
      </c>
      <c r="AH76" s="150">
        <f t="shared" si="129"/>
        <v>26839666</v>
      </c>
      <c r="AI76" s="150">
        <f t="shared" si="129"/>
        <v>668674963.0400001</v>
      </c>
      <c r="AJ76" s="150">
        <f t="shared" si="129"/>
        <v>1366967688.94</v>
      </c>
      <c r="AL76" s="94"/>
      <c r="AM76" s="187" t="str">
        <f t="shared" si="4"/>
        <v>Grand Total 1 to 9: (KShs)</v>
      </c>
      <c r="AN76" s="150">
        <f aca="true" t="shared" si="130" ref="AN76:AV76">(AN75*$J$4)</f>
        <v>54806782.800000004</v>
      </c>
      <c r="AO76" s="150">
        <f t="shared" si="130"/>
        <v>216400384.97</v>
      </c>
      <c r="AP76" s="150">
        <f t="shared" si="130"/>
        <v>92764183.05</v>
      </c>
      <c r="AQ76" s="150">
        <f t="shared" si="130"/>
        <v>363971350.82</v>
      </c>
      <c r="AR76" s="150">
        <f t="shared" si="130"/>
        <v>46107720.96</v>
      </c>
      <c r="AS76" s="150">
        <f t="shared" si="130"/>
        <v>177944160.352</v>
      </c>
      <c r="AT76" s="150">
        <f t="shared" si="130"/>
        <v>209462403.92000002</v>
      </c>
      <c r="AU76" s="150">
        <f t="shared" si="130"/>
        <v>433514285.23199993</v>
      </c>
      <c r="AV76" s="150">
        <f t="shared" si="130"/>
        <v>797485636.0519999</v>
      </c>
      <c r="AX76" s="94"/>
      <c r="AY76" s="187" t="str">
        <f t="shared" si="6"/>
        <v>Grand Total 1 to 9: (KShs)</v>
      </c>
      <c r="AZ76" s="150">
        <f aca="true" t="shared" si="131" ref="AZ76:BH76">(AZ75*$J$4)</f>
        <v>149792862.45000002</v>
      </c>
      <c r="BA76" s="150">
        <f t="shared" si="131"/>
        <v>214413021.9</v>
      </c>
      <c r="BB76" s="150">
        <f t="shared" si="131"/>
        <v>401422652.40000004</v>
      </c>
      <c r="BC76" s="150">
        <f t="shared" si="131"/>
        <v>765628536.75</v>
      </c>
      <c r="BD76" s="150">
        <f t="shared" si="131"/>
        <v>131034074.64</v>
      </c>
      <c r="BE76" s="150">
        <f t="shared" si="131"/>
        <v>140300822.48000002</v>
      </c>
      <c r="BF76" s="150">
        <f t="shared" si="131"/>
        <v>234324410.32</v>
      </c>
      <c r="BG76" s="150">
        <f t="shared" si="131"/>
        <v>505659307.44</v>
      </c>
      <c r="BH76" s="150">
        <f t="shared" si="131"/>
        <v>1271287844.19</v>
      </c>
    </row>
    <row r="77" ht="15" customHeight="1" thickTop="1"/>
    <row r="78" ht="15" customHeight="1"/>
    <row r="79" ht="15" customHeight="1"/>
    <row r="80" spans="2:12" ht="19.5" customHeight="1">
      <c r="B80" s="20" t="s">
        <v>16</v>
      </c>
      <c r="G80" s="23" t="s">
        <v>76</v>
      </c>
      <c r="L80" s="133" t="s">
        <v>127</v>
      </c>
    </row>
    <row r="81" ht="15" customHeight="1">
      <c r="B81" s="21" t="s">
        <v>143</v>
      </c>
    </row>
    <row r="82" ht="15" customHeight="1"/>
    <row r="83" spans="2:10" ht="15" customHeight="1">
      <c r="B83" s="1" t="s">
        <v>74</v>
      </c>
      <c r="F83" s="14"/>
      <c r="G83" s="35"/>
      <c r="H83" s="33"/>
      <c r="I83" s="34" t="s">
        <v>17</v>
      </c>
      <c r="J83" s="141">
        <f>($J$4)</f>
        <v>82</v>
      </c>
    </row>
    <row r="84" ht="15" customHeight="1" thickBot="1"/>
    <row r="85" spans="2:12" ht="15" customHeight="1">
      <c r="B85" s="9" t="s">
        <v>0</v>
      </c>
      <c r="C85" s="10" t="s">
        <v>5</v>
      </c>
      <c r="D85" s="69"/>
      <c r="E85" s="69" t="s">
        <v>45</v>
      </c>
      <c r="F85" s="40" t="s">
        <v>1</v>
      </c>
      <c r="G85" s="40"/>
      <c r="H85" s="11" t="s">
        <v>20</v>
      </c>
      <c r="I85" s="11"/>
      <c r="J85" s="40"/>
      <c r="K85" s="11" t="s">
        <v>23</v>
      </c>
      <c r="L85" s="42"/>
    </row>
    <row r="86" spans="2:12" ht="15" customHeight="1" thickBot="1">
      <c r="B86" s="37"/>
      <c r="C86" s="38"/>
      <c r="D86" s="53"/>
      <c r="E86" s="53" t="s">
        <v>26</v>
      </c>
      <c r="F86" s="41"/>
      <c r="G86" s="43"/>
      <c r="H86" s="46" t="s">
        <v>21</v>
      </c>
      <c r="I86" s="44"/>
      <c r="J86" s="43"/>
      <c r="K86" s="46" t="s">
        <v>24</v>
      </c>
      <c r="L86" s="45"/>
    </row>
    <row r="87" spans="2:12" ht="15" customHeight="1">
      <c r="B87" s="37"/>
      <c r="C87" s="38"/>
      <c r="D87" s="53"/>
      <c r="E87" s="53" t="s">
        <v>46</v>
      </c>
      <c r="F87" s="39"/>
      <c r="G87" s="48" t="s">
        <v>2</v>
      </c>
      <c r="H87" s="49" t="s">
        <v>3</v>
      </c>
      <c r="I87" s="48" t="s">
        <v>22</v>
      </c>
      <c r="J87" s="53" t="s">
        <v>2</v>
      </c>
      <c r="K87" s="49" t="s">
        <v>3</v>
      </c>
      <c r="L87" s="54" t="s">
        <v>22</v>
      </c>
    </row>
    <row r="88" spans="2:12" ht="15" customHeight="1">
      <c r="B88" s="2"/>
      <c r="C88" s="6"/>
      <c r="D88" s="53"/>
      <c r="E88" s="53" t="s">
        <v>47</v>
      </c>
      <c r="F88" s="16"/>
      <c r="G88" s="3"/>
      <c r="H88" s="16"/>
      <c r="I88" s="3"/>
      <c r="J88" s="2"/>
      <c r="K88" s="16"/>
      <c r="L88" s="55"/>
    </row>
    <row r="89" spans="2:12" ht="15" customHeight="1" thickBot="1">
      <c r="B89" s="4"/>
      <c r="C89" s="7"/>
      <c r="D89" s="70"/>
      <c r="E89" s="53" t="s">
        <v>15</v>
      </c>
      <c r="F89" s="18"/>
      <c r="G89" s="5"/>
      <c r="H89" s="17" t="s">
        <v>15</v>
      </c>
      <c r="I89" s="12" t="s">
        <v>15</v>
      </c>
      <c r="J89" s="4"/>
      <c r="K89" s="17" t="s">
        <v>15</v>
      </c>
      <c r="L89" s="56" t="s">
        <v>15</v>
      </c>
    </row>
    <row r="90" spans="2:12" ht="15" customHeight="1">
      <c r="B90" s="28" t="s">
        <v>4</v>
      </c>
      <c r="C90" s="29" t="str">
        <f>($C$11)</f>
        <v>Raw Water Production  </v>
      </c>
      <c r="D90" s="99"/>
      <c r="E90" s="30"/>
      <c r="F90" s="100"/>
      <c r="G90" s="31"/>
      <c r="H90" s="32"/>
      <c r="I90" s="50"/>
      <c r="J90" s="57"/>
      <c r="K90" s="32"/>
      <c r="L90" s="32"/>
    </row>
    <row r="91" spans="2:12" ht="15" customHeight="1">
      <c r="B91" s="36"/>
      <c r="C91" s="58" t="str">
        <f aca="true" t="shared" si="132" ref="C91:C101">($C12)</f>
        <v>Rehabilitation of Weir and Intake Structure</v>
      </c>
      <c r="D91" s="130" t="s">
        <v>114</v>
      </c>
      <c r="E91" s="61"/>
      <c r="F91" s="101" t="s">
        <v>12</v>
      </c>
      <c r="G91" s="124">
        <v>1</v>
      </c>
      <c r="H91" s="134">
        <v>10000</v>
      </c>
      <c r="I91" s="51">
        <f>(G91*H91)</f>
        <v>10000</v>
      </c>
      <c r="J91" s="126">
        <v>1</v>
      </c>
      <c r="K91" s="134"/>
      <c r="L91" s="47">
        <f>(J91*K91)</f>
        <v>0</v>
      </c>
    </row>
    <row r="92" spans="2:12" ht="15" customHeight="1">
      <c r="B92" s="36"/>
      <c r="C92" s="58" t="str">
        <f t="shared" si="132"/>
        <v>Rehabilitation of existing Raw Water Main (DN ...)</v>
      </c>
      <c r="D92" s="130" t="s">
        <v>114</v>
      </c>
      <c r="E92" s="61"/>
      <c r="F92" s="101" t="s">
        <v>12</v>
      </c>
      <c r="G92" s="124">
        <v>1</v>
      </c>
      <c r="H92" s="134">
        <v>0</v>
      </c>
      <c r="I92" s="51">
        <f>(G92*H92)</f>
        <v>0</v>
      </c>
      <c r="J92" s="126">
        <v>1</v>
      </c>
      <c r="K92" s="134"/>
      <c r="L92" s="47">
        <f>(J92*K92)</f>
        <v>0</v>
      </c>
    </row>
    <row r="93" spans="2:12" ht="15" customHeight="1">
      <c r="B93" s="36"/>
      <c r="C93" s="58" t="str">
        <f t="shared" si="132"/>
        <v>Extension of Intake Facilities</v>
      </c>
      <c r="D93" s="122"/>
      <c r="E93" s="61"/>
      <c r="F93" s="101" t="s">
        <v>12</v>
      </c>
      <c r="G93" s="124">
        <v>1</v>
      </c>
      <c r="H93" s="134"/>
      <c r="I93" s="51">
        <f>(G93*H93)</f>
        <v>0</v>
      </c>
      <c r="J93" s="126">
        <v>1</v>
      </c>
      <c r="K93" s="134"/>
      <c r="L93" s="47">
        <f>(J93*K93)</f>
        <v>0</v>
      </c>
    </row>
    <row r="94" spans="2:12" ht="15" customHeight="1" thickBot="1">
      <c r="B94" s="59"/>
      <c r="C94" s="60" t="str">
        <f t="shared" si="132"/>
        <v>New Raw Water Main (DN ...)</v>
      </c>
      <c r="D94" s="121"/>
      <c r="E94" s="103"/>
      <c r="F94" s="102" t="s">
        <v>12</v>
      </c>
      <c r="G94" s="125">
        <v>1</v>
      </c>
      <c r="H94" s="135"/>
      <c r="I94" s="64">
        <f>(G94*H94)</f>
        <v>0</v>
      </c>
      <c r="J94" s="127">
        <v>1</v>
      </c>
      <c r="K94" s="135"/>
      <c r="L94" s="63">
        <f>(J94*K94)</f>
        <v>0</v>
      </c>
    </row>
    <row r="95" spans="2:12" ht="15" customHeight="1" thickBot="1">
      <c r="B95" s="154"/>
      <c r="C95" s="155" t="str">
        <f t="shared" si="132"/>
        <v>Sub-Total 1: </v>
      </c>
      <c r="D95" s="15"/>
      <c r="E95" s="128">
        <v>50000</v>
      </c>
      <c r="F95" s="15"/>
      <c r="G95" s="22"/>
      <c r="H95" s="22"/>
      <c r="I95" s="67">
        <f>SUM(I91:I94)</f>
        <v>10000</v>
      </c>
      <c r="J95" s="65"/>
      <c r="K95" s="66"/>
      <c r="L95" s="67">
        <f>SUM(L91:L94)</f>
        <v>0</v>
      </c>
    </row>
    <row r="96" spans="2:12" ht="15" customHeight="1">
      <c r="B96" s="28" t="s">
        <v>6</v>
      </c>
      <c r="C96" s="152" t="str">
        <f t="shared" si="132"/>
        <v>Water Treatment Plant  </v>
      </c>
      <c r="D96" s="99"/>
      <c r="E96" s="30"/>
      <c r="F96" s="100"/>
      <c r="G96" s="31"/>
      <c r="H96" s="32"/>
      <c r="I96" s="50"/>
      <c r="J96" s="57"/>
      <c r="K96" s="32"/>
      <c r="L96" s="32"/>
    </row>
    <row r="97" spans="2:12" ht="15" customHeight="1">
      <c r="B97" s="36"/>
      <c r="C97" s="58" t="str">
        <f t="shared" si="132"/>
        <v>Refurbishment of Offices, Lab. &amp; Workshops</v>
      </c>
      <c r="D97" s="130" t="s">
        <v>117</v>
      </c>
      <c r="E97" s="61"/>
      <c r="F97" s="101" t="s">
        <v>12</v>
      </c>
      <c r="G97" s="124">
        <v>1</v>
      </c>
      <c r="H97" s="139">
        <v>80000</v>
      </c>
      <c r="I97" s="51">
        <f aca="true" t="shared" si="133" ref="I97:I106">(G97*H97)</f>
        <v>80000</v>
      </c>
      <c r="J97" s="126"/>
      <c r="K97" s="134"/>
      <c r="L97" s="47">
        <f aca="true" t="shared" si="134" ref="L97:L106">(J97*K97)</f>
        <v>0</v>
      </c>
    </row>
    <row r="98" spans="2:12" ht="15" customHeight="1">
      <c r="B98" s="36"/>
      <c r="C98" s="58" t="str">
        <f t="shared" si="132"/>
        <v>Rehabilitation of existing Water Treatment Facilities </v>
      </c>
      <c r="D98" s="130" t="s">
        <v>114</v>
      </c>
      <c r="E98" s="61"/>
      <c r="F98" s="101" t="s">
        <v>12</v>
      </c>
      <c r="G98" s="124">
        <v>1</v>
      </c>
      <c r="H98" s="139">
        <v>100000</v>
      </c>
      <c r="I98" s="51">
        <f t="shared" si="133"/>
        <v>100000</v>
      </c>
      <c r="J98" s="126"/>
      <c r="K98" s="134"/>
      <c r="L98" s="47">
        <f t="shared" si="134"/>
        <v>0</v>
      </c>
    </row>
    <row r="99" spans="2:12" ht="15" customHeight="1">
      <c r="B99" s="36"/>
      <c r="C99" s="58" t="str">
        <f t="shared" si="132"/>
        <v>Refurbishment Storage Tanks &amp; Reservoirs</v>
      </c>
      <c r="D99" s="130" t="s">
        <v>115</v>
      </c>
      <c r="E99" s="61"/>
      <c r="F99" s="101" t="s">
        <v>12</v>
      </c>
      <c r="G99" s="124">
        <v>1</v>
      </c>
      <c r="H99" s="139">
        <v>7000</v>
      </c>
      <c r="I99" s="51">
        <f t="shared" si="133"/>
        <v>7000</v>
      </c>
      <c r="J99" s="126"/>
      <c r="K99" s="134"/>
      <c r="L99" s="47">
        <f t="shared" si="134"/>
        <v>0</v>
      </c>
    </row>
    <row r="100" spans="2:12" ht="15" customHeight="1">
      <c r="B100" s="36"/>
      <c r="C100" s="58" t="str">
        <f t="shared" si="132"/>
        <v>Rehabilitation of Low &amp; High Lift Pumping Station</v>
      </c>
      <c r="D100" s="130" t="s">
        <v>115</v>
      </c>
      <c r="E100" s="61"/>
      <c r="F100" s="101" t="s">
        <v>12</v>
      </c>
      <c r="G100" s="124">
        <v>1</v>
      </c>
      <c r="H100" s="139">
        <v>22000</v>
      </c>
      <c r="I100" s="51">
        <f t="shared" si="133"/>
        <v>22000</v>
      </c>
      <c r="J100" s="126"/>
      <c r="K100" s="134"/>
      <c r="L100" s="47">
        <f t="shared" si="134"/>
        <v>0</v>
      </c>
    </row>
    <row r="101" spans="2:12" ht="15" customHeight="1">
      <c r="B101" s="36"/>
      <c r="C101" s="58" t="str">
        <f t="shared" si="132"/>
        <v>Rehabilitation of existing Boreholes</v>
      </c>
      <c r="D101" s="130" t="s">
        <v>115</v>
      </c>
      <c r="E101" s="61"/>
      <c r="F101" s="101" t="s">
        <v>12</v>
      </c>
      <c r="G101" s="124">
        <v>1</v>
      </c>
      <c r="H101" s="139">
        <v>24000</v>
      </c>
      <c r="I101" s="51">
        <f t="shared" si="133"/>
        <v>24000</v>
      </c>
      <c r="J101" s="126"/>
      <c r="K101" s="134"/>
      <c r="L101" s="47">
        <f t="shared" si="134"/>
        <v>0</v>
      </c>
    </row>
    <row r="102" spans="2:12" ht="15" customHeight="1">
      <c r="B102" s="36"/>
      <c r="C102" s="58"/>
      <c r="D102" s="130"/>
      <c r="E102" s="61"/>
      <c r="F102" s="101" t="s">
        <v>12</v>
      </c>
      <c r="G102" s="124">
        <v>1</v>
      </c>
      <c r="H102" s="139"/>
      <c r="I102" s="51">
        <f t="shared" si="133"/>
        <v>0</v>
      </c>
      <c r="J102" s="126"/>
      <c r="K102" s="134"/>
      <c r="L102" s="47">
        <f t="shared" si="134"/>
        <v>0</v>
      </c>
    </row>
    <row r="103" spans="2:12" ht="15" customHeight="1">
      <c r="B103" s="36"/>
      <c r="C103" s="58" t="str">
        <f aca="true" t="shared" si="135" ref="C103:C111">($C24)</f>
        <v>New Office, Workshop and Storage Facilities</v>
      </c>
      <c r="D103" s="123"/>
      <c r="E103" s="109"/>
      <c r="F103" s="107" t="s">
        <v>12</v>
      </c>
      <c r="G103" s="124"/>
      <c r="H103" s="139"/>
      <c r="I103" s="51">
        <f t="shared" si="133"/>
        <v>0</v>
      </c>
      <c r="J103" s="126">
        <v>1</v>
      </c>
      <c r="K103" s="134">
        <v>90000</v>
      </c>
      <c r="L103" s="47">
        <f t="shared" si="134"/>
        <v>90000</v>
      </c>
    </row>
    <row r="104" spans="2:12" ht="15" customHeight="1">
      <c r="B104" s="36"/>
      <c r="C104" s="58" t="str">
        <f t="shared" si="135"/>
        <v>New Water Treatment Plant </v>
      </c>
      <c r="D104" s="123"/>
      <c r="E104" s="109"/>
      <c r="F104" s="107" t="s">
        <v>13</v>
      </c>
      <c r="G104" s="124">
        <v>2400</v>
      </c>
      <c r="H104" s="139">
        <f>($H$25)</f>
        <v>450</v>
      </c>
      <c r="I104" s="51">
        <f t="shared" si="133"/>
        <v>1080000</v>
      </c>
      <c r="J104" s="126">
        <v>2400</v>
      </c>
      <c r="K104" s="134">
        <v>450</v>
      </c>
      <c r="L104" s="47">
        <f t="shared" si="134"/>
        <v>1080000</v>
      </c>
    </row>
    <row r="105" spans="2:12" ht="15" customHeight="1">
      <c r="B105" s="36"/>
      <c r="C105" s="58" t="str">
        <f t="shared" si="135"/>
        <v>New Storage Capacities</v>
      </c>
      <c r="D105" s="123"/>
      <c r="E105" s="109"/>
      <c r="F105" s="107" t="s">
        <v>14</v>
      </c>
      <c r="G105" s="124">
        <v>250</v>
      </c>
      <c r="H105" s="139">
        <f>($H$26)</f>
        <v>200</v>
      </c>
      <c r="I105" s="51">
        <f t="shared" si="133"/>
        <v>50000</v>
      </c>
      <c r="J105" s="126">
        <v>250</v>
      </c>
      <c r="K105" s="134">
        <v>200</v>
      </c>
      <c r="L105" s="47">
        <f t="shared" si="134"/>
        <v>50000</v>
      </c>
    </row>
    <row r="106" spans="2:12" ht="15" customHeight="1">
      <c r="B106" s="36"/>
      <c r="C106" s="58" t="str">
        <f t="shared" si="135"/>
        <v>New Low &amp; High Lift Pumping Facilities</v>
      </c>
      <c r="D106" s="123"/>
      <c r="E106" s="109"/>
      <c r="F106" s="107" t="s">
        <v>13</v>
      </c>
      <c r="G106" s="124">
        <v>2400</v>
      </c>
      <c r="H106" s="139">
        <f>($H$27)</f>
        <v>40</v>
      </c>
      <c r="I106" s="51">
        <f t="shared" si="133"/>
        <v>96000</v>
      </c>
      <c r="J106" s="126">
        <v>2400</v>
      </c>
      <c r="K106" s="134">
        <v>40</v>
      </c>
      <c r="L106" s="47">
        <f t="shared" si="134"/>
        <v>96000</v>
      </c>
    </row>
    <row r="107" spans="2:12" ht="15" customHeight="1" thickBot="1">
      <c r="B107" s="59"/>
      <c r="C107" s="60" t="str">
        <f t="shared" si="135"/>
        <v>New Boreholes</v>
      </c>
      <c r="D107" s="121"/>
      <c r="E107" s="103"/>
      <c r="F107" s="102" t="s">
        <v>72</v>
      </c>
      <c r="G107" s="125"/>
      <c r="H107" s="140"/>
      <c r="I107" s="64">
        <f>(G107*H107)</f>
        <v>0</v>
      </c>
      <c r="J107" s="127"/>
      <c r="K107" s="135"/>
      <c r="L107" s="63">
        <f>(J107*K107)</f>
        <v>0</v>
      </c>
    </row>
    <row r="108" spans="2:12" ht="15" customHeight="1" thickBot="1">
      <c r="B108" s="156"/>
      <c r="C108" s="157" t="str">
        <f t="shared" si="135"/>
        <v>Sub-Total 2: </v>
      </c>
      <c r="D108" s="15"/>
      <c r="E108" s="128">
        <v>0</v>
      </c>
      <c r="F108" s="15"/>
      <c r="G108" s="22"/>
      <c r="H108" s="178"/>
      <c r="I108" s="67">
        <f>SUM(I97:I107)</f>
        <v>1459000</v>
      </c>
      <c r="J108" s="65"/>
      <c r="K108" s="66"/>
      <c r="L108" s="67">
        <f>SUM(L97:L107)</f>
        <v>1316000</v>
      </c>
    </row>
    <row r="109" spans="2:12" ht="15" customHeight="1">
      <c r="B109" s="28" t="s">
        <v>7</v>
      </c>
      <c r="C109" s="152" t="str">
        <f t="shared" si="135"/>
        <v>Transmission and Pumping Main</v>
      </c>
      <c r="D109" s="99"/>
      <c r="E109" s="30"/>
      <c r="F109" s="100"/>
      <c r="G109" s="31"/>
      <c r="H109" s="179"/>
      <c r="I109" s="50"/>
      <c r="J109" s="57"/>
      <c r="K109" s="32"/>
      <c r="L109" s="32"/>
    </row>
    <row r="110" spans="2:12" ht="15" customHeight="1">
      <c r="B110" s="36"/>
      <c r="C110" s="58" t="str">
        <f t="shared" si="135"/>
        <v>Rehabilitation of existing Transmission Main (DN ...)</v>
      </c>
      <c r="D110" s="130" t="s">
        <v>114</v>
      </c>
      <c r="E110" s="61"/>
      <c r="F110" s="101" t="s">
        <v>10</v>
      </c>
      <c r="G110" s="124">
        <v>20000</v>
      </c>
      <c r="H110" s="139">
        <v>6</v>
      </c>
      <c r="I110" s="51">
        <f>(G110*H110)</f>
        <v>120000</v>
      </c>
      <c r="J110" s="126"/>
      <c r="K110" s="134"/>
      <c r="L110" s="47">
        <f>(J110*K110)</f>
        <v>0</v>
      </c>
    </row>
    <row r="111" spans="2:12" ht="15" customHeight="1">
      <c r="B111" s="36"/>
      <c r="C111" s="58" t="str">
        <f t="shared" si="135"/>
        <v>New Transmission Main (DN ...)</v>
      </c>
      <c r="D111" s="122"/>
      <c r="E111" s="61"/>
      <c r="F111" s="101" t="s">
        <v>10</v>
      </c>
      <c r="G111" s="124"/>
      <c r="H111" s="139"/>
      <c r="I111" s="51">
        <f>(G111*H111)</f>
        <v>0</v>
      </c>
      <c r="J111" s="126">
        <v>20000</v>
      </c>
      <c r="K111" s="134">
        <v>110</v>
      </c>
      <c r="L111" s="47">
        <f>(J111*K111)</f>
        <v>2200000</v>
      </c>
    </row>
    <row r="112" spans="2:12" ht="15" customHeight="1" thickBot="1">
      <c r="B112" s="59"/>
      <c r="C112" s="60"/>
      <c r="D112" s="121"/>
      <c r="E112" s="103"/>
      <c r="F112" s="102"/>
      <c r="G112" s="125"/>
      <c r="H112" s="140"/>
      <c r="I112" s="64">
        <f>(G112*H112)</f>
        <v>0</v>
      </c>
      <c r="J112" s="127"/>
      <c r="K112" s="135"/>
      <c r="L112" s="63">
        <f>(J112*K112)</f>
        <v>0</v>
      </c>
    </row>
    <row r="113" spans="2:12" ht="15" customHeight="1" thickBot="1">
      <c r="B113" s="156"/>
      <c r="C113" s="157" t="str">
        <f aca="true" t="shared" si="136" ref="C113:C141">($C34)</f>
        <v>Sub-Total 3: </v>
      </c>
      <c r="D113" s="15"/>
      <c r="E113" s="128">
        <v>830000</v>
      </c>
      <c r="F113" s="15"/>
      <c r="G113" s="22"/>
      <c r="H113" s="178"/>
      <c r="I113" s="67">
        <f>SUM(I110:I112)</f>
        <v>120000</v>
      </c>
      <c r="J113" s="65"/>
      <c r="K113" s="66"/>
      <c r="L113" s="67">
        <f>SUM(L110:L112)</f>
        <v>2200000</v>
      </c>
    </row>
    <row r="114" spans="2:12" ht="15" customHeight="1">
      <c r="B114" s="28" t="s">
        <v>8</v>
      </c>
      <c r="C114" s="152" t="str">
        <f t="shared" si="136"/>
        <v>Reservoirs and Elevated Tanks</v>
      </c>
      <c r="D114" s="99"/>
      <c r="E114" s="30"/>
      <c r="F114" s="100"/>
      <c r="G114" s="31"/>
      <c r="H114" s="179"/>
      <c r="I114" s="50"/>
      <c r="J114" s="57"/>
      <c r="K114" s="32"/>
      <c r="L114" s="32"/>
    </row>
    <row r="115" spans="2:12" ht="15" customHeight="1">
      <c r="B115" s="36"/>
      <c r="C115" s="58" t="str">
        <f t="shared" si="136"/>
        <v>Refurbishment of existing Water Tanks</v>
      </c>
      <c r="D115" s="130"/>
      <c r="E115" s="61"/>
      <c r="F115" s="101" t="s">
        <v>14</v>
      </c>
      <c r="G115" s="124"/>
      <c r="H115" s="139">
        <f>($H$36)</f>
        <v>0</v>
      </c>
      <c r="I115" s="51">
        <f>(G115*H115)</f>
        <v>0</v>
      </c>
      <c r="J115" s="126"/>
      <c r="K115" s="134"/>
      <c r="L115" s="47">
        <f>(J115*K115)</f>
        <v>0</v>
      </c>
    </row>
    <row r="116" spans="2:12" ht="15" customHeight="1">
      <c r="B116" s="36"/>
      <c r="C116" s="58" t="str">
        <f t="shared" si="136"/>
        <v>Refurbishment of existing Ground Reservoirs</v>
      </c>
      <c r="D116" s="130" t="s">
        <v>114</v>
      </c>
      <c r="E116" s="61"/>
      <c r="F116" s="101" t="s">
        <v>12</v>
      </c>
      <c r="G116" s="124">
        <v>1</v>
      </c>
      <c r="H116" s="139">
        <v>44000</v>
      </c>
      <c r="I116" s="51">
        <f>(G116*H116)</f>
        <v>44000</v>
      </c>
      <c r="J116" s="126"/>
      <c r="K116" s="134"/>
      <c r="L116" s="47">
        <f>(J116*K116)</f>
        <v>0</v>
      </c>
    </row>
    <row r="117" spans="2:12" ht="15" customHeight="1" thickBot="1">
      <c r="B117" s="59"/>
      <c r="C117" s="60" t="str">
        <f t="shared" si="136"/>
        <v>Additional Storage Capacities</v>
      </c>
      <c r="D117" s="121"/>
      <c r="E117" s="103"/>
      <c r="F117" s="102" t="s">
        <v>14</v>
      </c>
      <c r="G117" s="125"/>
      <c r="H117" s="139">
        <f>($H$38)</f>
        <v>250</v>
      </c>
      <c r="I117" s="64">
        <f>(G117*H117)</f>
        <v>0</v>
      </c>
      <c r="J117" s="127"/>
      <c r="K117" s="135"/>
      <c r="L117" s="63">
        <f>(J117*K117)</f>
        <v>0</v>
      </c>
    </row>
    <row r="118" spans="2:12" ht="15" customHeight="1" thickBot="1">
      <c r="B118" s="156"/>
      <c r="C118" s="157" t="str">
        <f t="shared" si="136"/>
        <v>Sub-Total 4: </v>
      </c>
      <c r="D118" s="15"/>
      <c r="E118" s="128">
        <v>300000</v>
      </c>
      <c r="F118" s="15"/>
      <c r="G118" s="22"/>
      <c r="H118" s="178"/>
      <c r="I118" s="67">
        <f>SUM(I115:I117)</f>
        <v>44000</v>
      </c>
      <c r="J118" s="65"/>
      <c r="K118" s="66"/>
      <c r="L118" s="67">
        <f>SUM(L115:L117)</f>
        <v>0</v>
      </c>
    </row>
    <row r="119" spans="2:12" ht="15" customHeight="1">
      <c r="B119" s="28" t="s">
        <v>9</v>
      </c>
      <c r="C119" s="152" t="str">
        <f t="shared" si="136"/>
        <v>Distribution Network</v>
      </c>
      <c r="D119" s="99"/>
      <c r="E119" s="30"/>
      <c r="F119" s="100"/>
      <c r="G119" s="31"/>
      <c r="H119" s="179"/>
      <c r="I119" s="50"/>
      <c r="J119" s="57"/>
      <c r="K119" s="32"/>
      <c r="L119" s="32"/>
    </row>
    <row r="120" spans="2:12" ht="15" customHeight="1">
      <c r="B120" s="36"/>
      <c r="C120" s="58" t="str">
        <f t="shared" si="136"/>
        <v>Replacement of exist. Distribution Lines (DN100-DN200)</v>
      </c>
      <c r="D120" s="130"/>
      <c r="E120" s="61"/>
      <c r="F120" s="101" t="s">
        <v>10</v>
      </c>
      <c r="G120" s="124">
        <v>1500</v>
      </c>
      <c r="H120" s="139">
        <f>($H$41)</f>
        <v>65</v>
      </c>
      <c r="I120" s="51">
        <f aca="true" t="shared" si="137" ref="I120:I125">(G120*H120)</f>
        <v>97500</v>
      </c>
      <c r="J120" s="126"/>
      <c r="K120" s="134"/>
      <c r="L120" s="47">
        <f aca="true" t="shared" si="138" ref="L120:L125">(J120*K120)</f>
        <v>0</v>
      </c>
    </row>
    <row r="121" spans="2:12" ht="15" customHeight="1">
      <c r="B121" s="36"/>
      <c r="C121" s="58" t="str">
        <f t="shared" si="136"/>
        <v>Replacement of exist. Distribution Lines (DN50-DN80)</v>
      </c>
      <c r="D121" s="130"/>
      <c r="E121" s="61"/>
      <c r="F121" s="101" t="s">
        <v>10</v>
      </c>
      <c r="G121" s="124">
        <v>3800</v>
      </c>
      <c r="H121" s="139">
        <f>($H$42)</f>
        <v>25</v>
      </c>
      <c r="I121" s="51">
        <f t="shared" si="137"/>
        <v>95000</v>
      </c>
      <c r="J121" s="126"/>
      <c r="K121" s="134"/>
      <c r="L121" s="47">
        <f t="shared" si="138"/>
        <v>0</v>
      </c>
    </row>
    <row r="122" spans="2:12" ht="15" customHeight="1">
      <c r="B122" s="36"/>
      <c r="C122" s="58" t="str">
        <f t="shared" si="136"/>
        <v>Replacement of exist. Service Lines (DN25-DN40)</v>
      </c>
      <c r="D122" s="130"/>
      <c r="E122" s="61"/>
      <c r="F122" s="101" t="s">
        <v>10</v>
      </c>
      <c r="G122" s="124">
        <v>2200</v>
      </c>
      <c r="H122" s="139">
        <f>($H$43)</f>
        <v>15</v>
      </c>
      <c r="I122" s="51">
        <f t="shared" si="137"/>
        <v>33000</v>
      </c>
      <c r="J122" s="126"/>
      <c r="K122" s="134"/>
      <c r="L122" s="47">
        <f t="shared" si="138"/>
        <v>0</v>
      </c>
    </row>
    <row r="123" spans="2:12" ht="15" customHeight="1">
      <c r="B123" s="36"/>
      <c r="C123" s="58" t="str">
        <f t="shared" si="136"/>
        <v>New Distribution Lines (DN100-DN200)</v>
      </c>
      <c r="D123" s="186"/>
      <c r="E123" s="61"/>
      <c r="F123" s="101" t="s">
        <v>10</v>
      </c>
      <c r="G123" s="124">
        <v>1900</v>
      </c>
      <c r="H123" s="139">
        <f>($H$44)</f>
        <v>65</v>
      </c>
      <c r="I123" s="51">
        <f t="shared" si="137"/>
        <v>123500</v>
      </c>
      <c r="J123" s="126">
        <v>2300</v>
      </c>
      <c r="K123" s="134">
        <v>65</v>
      </c>
      <c r="L123" s="47">
        <f t="shared" si="138"/>
        <v>149500</v>
      </c>
    </row>
    <row r="124" spans="2:12" ht="15" customHeight="1">
      <c r="B124" s="59"/>
      <c r="C124" s="58" t="str">
        <f t="shared" si="136"/>
        <v>New Distribution Lines (DN50-DN80)</v>
      </c>
      <c r="D124" s="186"/>
      <c r="E124" s="61"/>
      <c r="F124" s="101" t="s">
        <v>10</v>
      </c>
      <c r="G124" s="124">
        <v>9300</v>
      </c>
      <c r="H124" s="139">
        <f>($H$45)</f>
        <v>25</v>
      </c>
      <c r="I124" s="51">
        <f t="shared" si="137"/>
        <v>232500</v>
      </c>
      <c r="J124" s="126">
        <v>12000</v>
      </c>
      <c r="K124" s="134">
        <v>25</v>
      </c>
      <c r="L124" s="47">
        <f t="shared" si="138"/>
        <v>300000</v>
      </c>
    </row>
    <row r="125" spans="2:12" ht="15" customHeight="1" thickBot="1">
      <c r="B125" s="59"/>
      <c r="C125" s="60" t="str">
        <f t="shared" si="136"/>
        <v>New Service Lines (DN25-DN40)</v>
      </c>
      <c r="D125" s="186"/>
      <c r="E125" s="103"/>
      <c r="F125" s="101" t="s">
        <v>10</v>
      </c>
      <c r="G125" s="124">
        <v>7400</v>
      </c>
      <c r="H125" s="139">
        <f>($H$46)</f>
        <v>15</v>
      </c>
      <c r="I125" s="51">
        <f t="shared" si="137"/>
        <v>111000</v>
      </c>
      <c r="J125" s="126">
        <v>14500</v>
      </c>
      <c r="K125" s="134">
        <v>15</v>
      </c>
      <c r="L125" s="47">
        <f t="shared" si="138"/>
        <v>217500</v>
      </c>
    </row>
    <row r="126" spans="2:12" ht="15" customHeight="1" thickBot="1">
      <c r="B126" s="156"/>
      <c r="C126" s="157" t="str">
        <f t="shared" si="136"/>
        <v>Sub-Total 5: </v>
      </c>
      <c r="D126" s="15"/>
      <c r="E126" s="128">
        <v>450000</v>
      </c>
      <c r="F126" s="15"/>
      <c r="G126" s="22"/>
      <c r="H126" s="178"/>
      <c r="I126" s="67">
        <f>SUM(I120:I125)</f>
        <v>692500</v>
      </c>
      <c r="J126" s="65"/>
      <c r="K126" s="66"/>
      <c r="L126" s="67">
        <f>SUM(L120:L125)</f>
        <v>667000</v>
      </c>
    </row>
    <row r="127" spans="2:12" ht="15" customHeight="1">
      <c r="B127" s="28" t="s">
        <v>38</v>
      </c>
      <c r="C127" s="152" t="str">
        <f t="shared" si="136"/>
        <v>Metering and Connections</v>
      </c>
      <c r="D127" s="99"/>
      <c r="E127" s="30"/>
      <c r="F127" s="100"/>
      <c r="G127" s="31"/>
      <c r="H127" s="179"/>
      <c r="I127" s="50"/>
      <c r="J127" s="57"/>
      <c r="K127" s="32"/>
      <c r="L127" s="32"/>
    </row>
    <row r="128" spans="2:12" ht="15" customHeight="1">
      <c r="B128" s="36"/>
      <c r="C128" s="58" t="str">
        <f t="shared" si="136"/>
        <v>Purchase of water meters, valves &amp; fittings</v>
      </c>
      <c r="D128" s="130"/>
      <c r="E128" s="61"/>
      <c r="F128" s="101" t="s">
        <v>72</v>
      </c>
      <c r="G128" s="124">
        <v>3000</v>
      </c>
      <c r="H128" s="139">
        <f>($H$49)</f>
        <v>35</v>
      </c>
      <c r="I128" s="51">
        <f>(G128*H128)</f>
        <v>105000</v>
      </c>
      <c r="J128" s="126">
        <v>3700</v>
      </c>
      <c r="K128" s="134">
        <v>35</v>
      </c>
      <c r="L128" s="47">
        <f>(J128*K128)</f>
        <v>129500</v>
      </c>
    </row>
    <row r="129" spans="2:12" ht="15" customHeight="1">
      <c r="B129" s="36"/>
      <c r="C129" s="58" t="str">
        <f t="shared" si="136"/>
        <v>Purchase of bulk WMs, valves &amp; fittings</v>
      </c>
      <c r="D129" s="130"/>
      <c r="E129" s="61"/>
      <c r="F129" s="101" t="s">
        <v>73</v>
      </c>
      <c r="G129" s="124"/>
      <c r="H129" s="139"/>
      <c r="I129" s="51">
        <f>(G129*H129)</f>
        <v>0</v>
      </c>
      <c r="J129" s="126"/>
      <c r="K129" s="134"/>
      <c r="L129" s="47">
        <f>(J129*K129)</f>
        <v>0</v>
      </c>
    </row>
    <row r="130" spans="2:12" ht="15" customHeight="1">
      <c r="B130" s="36"/>
      <c r="C130" s="58" t="str">
        <f t="shared" si="136"/>
        <v>Installation of water meters at exisit. HCs</v>
      </c>
      <c r="D130" s="130"/>
      <c r="E130" s="61"/>
      <c r="F130" s="101" t="s">
        <v>72</v>
      </c>
      <c r="G130" s="124">
        <v>1150</v>
      </c>
      <c r="H130" s="139">
        <f>($H$51)</f>
        <v>15</v>
      </c>
      <c r="I130" s="51">
        <f>(G130*H130)</f>
        <v>17250</v>
      </c>
      <c r="J130" s="126"/>
      <c r="K130" s="134"/>
      <c r="L130" s="47">
        <f>(J130*K130)</f>
        <v>0</v>
      </c>
    </row>
    <row r="131" spans="2:12" ht="15" customHeight="1">
      <c r="B131" s="36"/>
      <c r="C131" s="58" t="str">
        <f t="shared" si="136"/>
        <v>Installation / construction of new HCs</v>
      </c>
      <c r="D131" s="130"/>
      <c r="E131" s="61"/>
      <c r="F131" s="101" t="s">
        <v>72</v>
      </c>
      <c r="G131" s="124">
        <v>1850</v>
      </c>
      <c r="H131" s="139">
        <f>($H$52)</f>
        <v>25</v>
      </c>
      <c r="I131" s="51">
        <f>(G131*H131)</f>
        <v>46250</v>
      </c>
      <c r="J131" s="126">
        <v>3700</v>
      </c>
      <c r="K131" s="134">
        <v>25</v>
      </c>
      <c r="L131" s="47">
        <f>(J131*K131)</f>
        <v>92500</v>
      </c>
    </row>
    <row r="132" spans="2:12" ht="15" customHeight="1" thickBot="1">
      <c r="B132" s="59"/>
      <c r="C132" s="60" t="str">
        <f t="shared" si="136"/>
        <v>Construction of Public Taps (PTs)</v>
      </c>
      <c r="D132" s="131"/>
      <c r="E132" s="103"/>
      <c r="F132" s="102" t="s">
        <v>72</v>
      </c>
      <c r="G132" s="62">
        <v>5</v>
      </c>
      <c r="H132" s="139">
        <v>2500</v>
      </c>
      <c r="I132" s="64">
        <f>(G132*H132)</f>
        <v>12500</v>
      </c>
      <c r="J132" s="127">
        <v>8</v>
      </c>
      <c r="K132" s="135">
        <v>2500</v>
      </c>
      <c r="L132" s="63">
        <f>(J132*K132)</f>
        <v>20000</v>
      </c>
    </row>
    <row r="133" spans="2:12" ht="15" customHeight="1" thickBot="1">
      <c r="B133" s="156"/>
      <c r="C133" s="157" t="str">
        <f t="shared" si="136"/>
        <v>Sub-Total 6: </v>
      </c>
      <c r="D133" s="15"/>
      <c r="E133" s="128">
        <v>0</v>
      </c>
      <c r="F133" s="15"/>
      <c r="G133" s="22"/>
      <c r="H133" s="178"/>
      <c r="I133" s="67">
        <f>SUM(I128:I132)</f>
        <v>181000</v>
      </c>
      <c r="J133" s="65"/>
      <c r="K133" s="66"/>
      <c r="L133" s="67">
        <f>SUM(L128:L132)</f>
        <v>242000</v>
      </c>
    </row>
    <row r="134" spans="2:12" ht="15" customHeight="1">
      <c r="B134" s="24" t="s">
        <v>41</v>
      </c>
      <c r="C134" s="159" t="str">
        <f t="shared" si="136"/>
        <v>Miscellaneous</v>
      </c>
      <c r="D134" s="158"/>
      <c r="E134" s="30"/>
      <c r="F134" s="100"/>
      <c r="G134" s="31"/>
      <c r="H134" s="179"/>
      <c r="I134" s="50"/>
      <c r="J134" s="57"/>
      <c r="K134" s="32"/>
      <c r="L134" s="32"/>
    </row>
    <row r="135" spans="2:12" ht="15" customHeight="1">
      <c r="B135" s="36"/>
      <c r="C135" s="58" t="str">
        <f t="shared" si="136"/>
        <v>Office , IT and Communication Equipment </v>
      </c>
      <c r="D135" s="130"/>
      <c r="E135" s="61"/>
      <c r="F135" s="101" t="s">
        <v>12</v>
      </c>
      <c r="G135" s="124">
        <v>1</v>
      </c>
      <c r="H135" s="139">
        <v>20000</v>
      </c>
      <c r="I135" s="51">
        <f>(G135*H135)</f>
        <v>20000</v>
      </c>
      <c r="J135" s="126">
        <v>1</v>
      </c>
      <c r="K135" s="134">
        <v>34000</v>
      </c>
      <c r="L135" s="47">
        <f>(J135*K135)</f>
        <v>34000</v>
      </c>
    </row>
    <row r="136" spans="2:12" ht="15" customHeight="1">
      <c r="B136" s="36"/>
      <c r="C136" s="58" t="str">
        <f t="shared" si="136"/>
        <v>Cars and Pick-ups</v>
      </c>
      <c r="D136" s="130"/>
      <c r="E136" s="61"/>
      <c r="F136" s="101" t="s">
        <v>72</v>
      </c>
      <c r="G136" s="124">
        <v>2</v>
      </c>
      <c r="H136" s="139">
        <f>($H$57)</f>
        <v>20000</v>
      </c>
      <c r="I136" s="51">
        <f>(G136*H136)</f>
        <v>40000</v>
      </c>
      <c r="J136" s="126">
        <v>1</v>
      </c>
      <c r="K136" s="134">
        <v>20000</v>
      </c>
      <c r="L136" s="47">
        <f>(J136*K136)</f>
        <v>20000</v>
      </c>
    </row>
    <row r="137" spans="2:12" ht="15" customHeight="1">
      <c r="B137" s="36"/>
      <c r="C137" s="58" t="str">
        <f t="shared" si="136"/>
        <v>Motorbikes</v>
      </c>
      <c r="D137" s="130"/>
      <c r="E137" s="61"/>
      <c r="F137" s="101" t="s">
        <v>73</v>
      </c>
      <c r="G137" s="124">
        <v>4</v>
      </c>
      <c r="H137" s="139">
        <f>($H$58)</f>
        <v>4000</v>
      </c>
      <c r="I137" s="51">
        <f>(G137*H137)</f>
        <v>16000</v>
      </c>
      <c r="J137" s="126">
        <v>2</v>
      </c>
      <c r="K137" s="134">
        <v>4000</v>
      </c>
      <c r="L137" s="47">
        <f>(J137*K137)</f>
        <v>8000</v>
      </c>
    </row>
    <row r="138" spans="2:12" ht="15" customHeight="1">
      <c r="B138" s="36"/>
      <c r="C138" s="58" t="str">
        <f t="shared" si="136"/>
        <v>...</v>
      </c>
      <c r="D138" s="130"/>
      <c r="E138" s="61"/>
      <c r="F138" s="101"/>
      <c r="G138" s="124"/>
      <c r="H138" s="139"/>
      <c r="I138" s="51">
        <f>(G138*H138)</f>
        <v>0</v>
      </c>
      <c r="J138" s="126"/>
      <c r="K138" s="134"/>
      <c r="L138" s="47">
        <f>(J138*K138)</f>
        <v>0</v>
      </c>
    </row>
    <row r="139" spans="2:12" ht="15" customHeight="1" thickBot="1">
      <c r="B139" s="59"/>
      <c r="C139" s="60" t="str">
        <f t="shared" si="136"/>
        <v>...</v>
      </c>
      <c r="D139" s="131"/>
      <c r="E139" s="103"/>
      <c r="F139" s="102"/>
      <c r="G139" s="125"/>
      <c r="H139" s="139"/>
      <c r="I139" s="64">
        <f>(G139*H139)</f>
        <v>0</v>
      </c>
      <c r="J139" s="127"/>
      <c r="K139" s="135"/>
      <c r="L139" s="63">
        <f>(J139*K139)</f>
        <v>0</v>
      </c>
    </row>
    <row r="140" spans="2:12" ht="15" customHeight="1" thickBot="1">
      <c r="B140" s="156"/>
      <c r="C140" s="157" t="str">
        <f t="shared" si="136"/>
        <v>Sub-Total 7: </v>
      </c>
      <c r="D140" s="15"/>
      <c r="E140" s="129">
        <v>0</v>
      </c>
      <c r="F140" s="15"/>
      <c r="G140" s="22"/>
      <c r="H140" s="178"/>
      <c r="I140" s="67">
        <f>SUM(I135:I139)</f>
        <v>76000</v>
      </c>
      <c r="J140" s="65"/>
      <c r="K140" s="66"/>
      <c r="L140" s="67">
        <f>SUM(L135:L139)</f>
        <v>62000</v>
      </c>
    </row>
    <row r="141" spans="2:12" ht="15" customHeight="1" thickBot="1">
      <c r="B141" s="160"/>
      <c r="C141" s="157" t="str">
        <f t="shared" si="136"/>
        <v>Total 1 to 7: </v>
      </c>
      <c r="D141" s="77"/>
      <c r="E141" s="108">
        <f>(E95+E108+E113+E118+E126+E133+E140)</f>
        <v>1630000</v>
      </c>
      <c r="F141" s="77"/>
      <c r="G141" s="78"/>
      <c r="H141" s="180"/>
      <c r="I141" s="79">
        <f>(I95+I108+I113+I118+I126+I133+I140)</f>
        <v>2582500</v>
      </c>
      <c r="J141" s="80"/>
      <c r="K141" s="81"/>
      <c r="L141" s="79">
        <f>(L95+L108+L113+L118+L126+L133+L140)</f>
        <v>4487000</v>
      </c>
    </row>
    <row r="142" spans="2:12" ht="15" customHeight="1">
      <c r="B142" s="28" t="s">
        <v>43</v>
      </c>
      <c r="C142" s="29" t="s">
        <v>124</v>
      </c>
      <c r="D142" s="99"/>
      <c r="E142" s="30"/>
      <c r="F142" s="100"/>
      <c r="G142" s="31"/>
      <c r="H142" s="179"/>
      <c r="I142" s="50"/>
      <c r="J142" s="85"/>
      <c r="K142" s="32"/>
      <c r="L142" s="32"/>
    </row>
    <row r="143" spans="2:12" ht="15" customHeight="1">
      <c r="B143" s="36"/>
      <c r="C143" s="14" t="str">
        <f>($C$64)</f>
        <v>Service Contract Support</v>
      </c>
      <c r="D143" s="132"/>
      <c r="E143" s="109"/>
      <c r="F143" s="107" t="s">
        <v>11</v>
      </c>
      <c r="G143" s="136">
        <f>($G$64)</f>
        <v>10</v>
      </c>
      <c r="H143" s="139"/>
      <c r="I143" s="51">
        <f>(I141*G143)/100</f>
        <v>258250</v>
      </c>
      <c r="J143" s="137">
        <f>($J$64)</f>
        <v>7</v>
      </c>
      <c r="K143" s="82"/>
      <c r="L143" s="47">
        <f>(L141*J143)/100</f>
        <v>314090</v>
      </c>
    </row>
    <row r="144" spans="2:12" ht="15" customHeight="1">
      <c r="B144" s="36"/>
      <c r="C144" s="14" t="str">
        <f>($C$65)</f>
        <v>...</v>
      </c>
      <c r="D144" s="132"/>
      <c r="E144" s="109"/>
      <c r="F144" s="107" t="s">
        <v>11</v>
      </c>
      <c r="G144" s="136">
        <f>($G$65)</f>
        <v>0</v>
      </c>
      <c r="H144" s="139"/>
      <c r="I144" s="51">
        <f>(I141*G144)/100</f>
        <v>0</v>
      </c>
      <c r="J144" s="137">
        <f>($J$65)</f>
        <v>0</v>
      </c>
      <c r="K144" s="82"/>
      <c r="L144" s="47">
        <f>(L141*J144)/100</f>
        <v>0</v>
      </c>
    </row>
    <row r="145" spans="2:12" ht="15" customHeight="1">
      <c r="B145" s="36"/>
      <c r="C145" s="14" t="str">
        <f>($C$66)</f>
        <v>...</v>
      </c>
      <c r="D145" s="132"/>
      <c r="E145" s="109"/>
      <c r="F145" s="107" t="s">
        <v>11</v>
      </c>
      <c r="G145" s="136">
        <f>($G$66)</f>
        <v>0</v>
      </c>
      <c r="H145" s="139"/>
      <c r="I145" s="51">
        <f>(I141*G145)/100</f>
        <v>0</v>
      </c>
      <c r="J145" s="137">
        <f>($J$66)</f>
        <v>0</v>
      </c>
      <c r="K145" s="82"/>
      <c r="L145" s="47">
        <f>(L141*J145)/100</f>
        <v>0</v>
      </c>
    </row>
    <row r="146" spans="2:12" ht="15" customHeight="1" thickBot="1">
      <c r="B146" s="59"/>
      <c r="C146" s="14" t="str">
        <f>($C$67)</f>
        <v>...</v>
      </c>
      <c r="D146" s="132"/>
      <c r="E146" s="109"/>
      <c r="F146" s="107" t="s">
        <v>11</v>
      </c>
      <c r="G146" s="136">
        <f>($G$67)</f>
        <v>0</v>
      </c>
      <c r="H146" s="140"/>
      <c r="I146" s="51">
        <f>(I141*G146)/100</f>
        <v>0</v>
      </c>
      <c r="J146" s="137">
        <f>($J$67)</f>
        <v>0</v>
      </c>
      <c r="K146" s="83"/>
      <c r="L146" s="86">
        <f>(L141*J146)/100</f>
        <v>0</v>
      </c>
    </row>
    <row r="147" spans="2:12" ht="15" customHeight="1" thickBot="1">
      <c r="B147" s="13"/>
      <c r="C147" s="68" t="s">
        <v>44</v>
      </c>
      <c r="D147" s="11"/>
      <c r="E147" s="112"/>
      <c r="F147" s="11"/>
      <c r="G147" s="113">
        <f>SUM(G143:G146)</f>
        <v>10</v>
      </c>
      <c r="H147" s="181"/>
      <c r="I147" s="84">
        <f>SUM(I143:I146)</f>
        <v>258250</v>
      </c>
      <c r="J147" s="74">
        <f>SUM(J143:J146)</f>
        <v>7</v>
      </c>
      <c r="K147" s="74"/>
      <c r="L147" s="67">
        <f>SUM(L143:L146)</f>
        <v>314090</v>
      </c>
    </row>
    <row r="148" spans="2:12" ht="15" customHeight="1" thickBot="1">
      <c r="B148" s="75"/>
      <c r="C148" s="76" t="s">
        <v>64</v>
      </c>
      <c r="D148" s="114"/>
      <c r="E148" s="115"/>
      <c r="F148" s="77"/>
      <c r="G148" s="163"/>
      <c r="H148" s="182"/>
      <c r="I148" s="79">
        <f>(I141+I147)</f>
        <v>2840750</v>
      </c>
      <c r="J148" s="80"/>
      <c r="K148" s="81"/>
      <c r="L148" s="79">
        <f>(L141+L147)</f>
        <v>4801090</v>
      </c>
    </row>
    <row r="149" spans="2:12" ht="15" customHeight="1">
      <c r="B149" s="24" t="s">
        <v>65</v>
      </c>
      <c r="C149" s="25" t="s">
        <v>123</v>
      </c>
      <c r="D149" s="105"/>
      <c r="E149" s="30"/>
      <c r="F149" s="100"/>
      <c r="G149" s="164"/>
      <c r="H149" s="183"/>
      <c r="I149" s="52"/>
      <c r="J149" s="166"/>
      <c r="K149" s="32"/>
      <c r="L149" s="32"/>
    </row>
    <row r="150" spans="2:12" ht="15" customHeight="1">
      <c r="B150" s="8" t="s">
        <v>66</v>
      </c>
      <c r="C150" s="14" t="s">
        <v>109</v>
      </c>
      <c r="D150" s="104"/>
      <c r="E150" s="109"/>
      <c r="F150" s="117" t="s">
        <v>11</v>
      </c>
      <c r="G150" s="211">
        <f>($G$71)</f>
        <v>15</v>
      </c>
      <c r="H150" s="217"/>
      <c r="I150" s="221">
        <f>(I148*G150)/100</f>
        <v>426112.5</v>
      </c>
      <c r="J150" s="165">
        <f>($J$71)</f>
        <v>15</v>
      </c>
      <c r="K150" s="82"/>
      <c r="L150" s="72">
        <f>(L148*J150)/100</f>
        <v>720163.5</v>
      </c>
    </row>
    <row r="151" spans="2:12" ht="15" customHeight="1">
      <c r="B151" s="8" t="s">
        <v>67</v>
      </c>
      <c r="C151" s="14" t="s">
        <v>107</v>
      </c>
      <c r="D151" s="106"/>
      <c r="E151" s="216"/>
      <c r="F151" s="107" t="s">
        <v>11</v>
      </c>
      <c r="G151" s="162">
        <f>($G$72)</f>
        <v>10</v>
      </c>
      <c r="H151" s="139"/>
      <c r="I151" s="51">
        <f>(I148+I150)*(G151/100)</f>
        <v>326686.25</v>
      </c>
      <c r="J151" s="214">
        <f>($J$72)</f>
        <v>5</v>
      </c>
      <c r="K151" s="215"/>
      <c r="L151" s="47">
        <f>(L148+L150)*(J151/100)</f>
        <v>276062.675</v>
      </c>
    </row>
    <row r="152" spans="2:12" ht="15" customHeight="1" thickBot="1">
      <c r="B152" s="19" t="s">
        <v>122</v>
      </c>
      <c r="C152" s="58" t="s">
        <v>108</v>
      </c>
      <c r="D152" s="106"/>
      <c r="E152" s="17"/>
      <c r="F152" s="212" t="s">
        <v>11</v>
      </c>
      <c r="G152" s="213">
        <f>($G$73)</f>
        <v>9</v>
      </c>
      <c r="H152" s="140"/>
      <c r="I152" s="51">
        <f>(I148+I150)*(G152/100)</f>
        <v>294017.625</v>
      </c>
      <c r="J152" s="214">
        <f>($J$73)</f>
        <v>7</v>
      </c>
      <c r="K152" s="215"/>
      <c r="L152" s="86">
        <f>(L148+L150)*(J152/100)</f>
        <v>386487.74500000005</v>
      </c>
    </row>
    <row r="153" spans="2:12" ht="15" customHeight="1" thickBot="1">
      <c r="B153" s="13"/>
      <c r="C153" s="151" t="str">
        <f>($C74)</f>
        <v>Sub-Total 9: </v>
      </c>
      <c r="D153" s="118"/>
      <c r="E153" s="111"/>
      <c r="F153" s="15"/>
      <c r="G153" s="22"/>
      <c r="H153" s="119"/>
      <c r="I153" s="67">
        <f>SUM(I150:I152)</f>
        <v>1046816.375</v>
      </c>
      <c r="J153" s="65"/>
      <c r="K153" s="66"/>
      <c r="L153" s="67">
        <f>SUM(L150:L152)</f>
        <v>1382713.9200000002</v>
      </c>
    </row>
    <row r="154" spans="2:12" ht="15" customHeight="1">
      <c r="B154" s="161"/>
      <c r="C154" s="58" t="str">
        <f>($C75)</f>
        <v>Grand Total 1 to 9: (EUR)</v>
      </c>
      <c r="D154" s="89"/>
      <c r="E154" s="120"/>
      <c r="F154" s="89"/>
      <c r="G154" s="90"/>
      <c r="H154" s="90"/>
      <c r="I154" s="91">
        <f>(I148+I153)</f>
        <v>3887566.375</v>
      </c>
      <c r="J154" s="92"/>
      <c r="K154" s="93"/>
      <c r="L154" s="91">
        <f>(L148+L153)</f>
        <v>6183803.92</v>
      </c>
    </row>
    <row r="155" spans="2:12" ht="15" customHeight="1" thickBot="1">
      <c r="B155" s="169"/>
      <c r="C155" s="177" t="str">
        <f>($C76)</f>
        <v>Grand Total 1 to 9: (KShs)</v>
      </c>
      <c r="D155" s="171"/>
      <c r="E155" s="172"/>
      <c r="F155" s="171"/>
      <c r="G155" s="173"/>
      <c r="H155" s="173"/>
      <c r="I155" s="174">
        <f>(I154*$J$4)</f>
        <v>318780442.75</v>
      </c>
      <c r="J155" s="175"/>
      <c r="K155" s="176"/>
      <c r="L155" s="174">
        <f>(L154*$J$4)</f>
        <v>507071921.44</v>
      </c>
    </row>
    <row r="156" ht="15" customHeight="1" thickTop="1"/>
    <row r="157" ht="15" customHeight="1"/>
    <row r="158" ht="15" customHeight="1"/>
    <row r="159" spans="2:12" ht="19.5" customHeight="1">
      <c r="B159" s="20" t="s">
        <v>16</v>
      </c>
      <c r="G159" s="23" t="s">
        <v>78</v>
      </c>
      <c r="L159" s="133" t="s">
        <v>128</v>
      </c>
    </row>
    <row r="160" ht="15" customHeight="1">
      <c r="B160" s="21" t="s">
        <v>143</v>
      </c>
    </row>
    <row r="161" ht="15" customHeight="1"/>
    <row r="162" spans="2:10" ht="15" customHeight="1">
      <c r="B162" s="1" t="s">
        <v>74</v>
      </c>
      <c r="F162" s="14"/>
      <c r="G162" s="35"/>
      <c r="H162" s="33"/>
      <c r="I162" s="34" t="s">
        <v>17</v>
      </c>
      <c r="J162" s="141">
        <f>($J$4)</f>
        <v>82</v>
      </c>
    </row>
    <row r="163" ht="15" customHeight="1" thickBot="1"/>
    <row r="164" spans="2:12" ht="15" customHeight="1">
      <c r="B164" s="9" t="s">
        <v>0</v>
      </c>
      <c r="C164" s="10" t="s">
        <v>5</v>
      </c>
      <c r="D164" s="69"/>
      <c r="E164" s="69" t="s">
        <v>45</v>
      </c>
      <c r="F164" s="40" t="s">
        <v>1</v>
      </c>
      <c r="G164" s="40"/>
      <c r="H164" s="11" t="s">
        <v>20</v>
      </c>
      <c r="I164" s="11"/>
      <c r="J164" s="40"/>
      <c r="K164" s="11" t="s">
        <v>23</v>
      </c>
      <c r="L164" s="42"/>
    </row>
    <row r="165" spans="2:12" ht="15" customHeight="1" thickBot="1">
      <c r="B165" s="37"/>
      <c r="C165" s="38"/>
      <c r="D165" s="53"/>
      <c r="E165" s="53" t="s">
        <v>26</v>
      </c>
      <c r="F165" s="41"/>
      <c r="G165" s="43"/>
      <c r="H165" s="46" t="s">
        <v>21</v>
      </c>
      <c r="I165" s="44"/>
      <c r="J165" s="43"/>
      <c r="K165" s="46" t="s">
        <v>24</v>
      </c>
      <c r="L165" s="45"/>
    </row>
    <row r="166" spans="2:12" ht="15" customHeight="1">
      <c r="B166" s="37"/>
      <c r="C166" s="38"/>
      <c r="D166" s="53"/>
      <c r="E166" s="53" t="s">
        <v>46</v>
      </c>
      <c r="F166" s="39"/>
      <c r="G166" s="48" t="s">
        <v>2</v>
      </c>
      <c r="H166" s="49" t="s">
        <v>3</v>
      </c>
      <c r="I166" s="48" t="s">
        <v>22</v>
      </c>
      <c r="J166" s="53" t="s">
        <v>2</v>
      </c>
      <c r="K166" s="49" t="s">
        <v>3</v>
      </c>
      <c r="L166" s="54" t="s">
        <v>22</v>
      </c>
    </row>
    <row r="167" spans="2:12" ht="15" customHeight="1">
      <c r="B167" s="2"/>
      <c r="C167" s="6"/>
      <c r="D167" s="53"/>
      <c r="E167" s="53" t="s">
        <v>47</v>
      </c>
      <c r="F167" s="16"/>
      <c r="G167" s="3"/>
      <c r="H167" s="16"/>
      <c r="I167" s="3"/>
      <c r="J167" s="2"/>
      <c r="K167" s="16"/>
      <c r="L167" s="55"/>
    </row>
    <row r="168" spans="2:12" ht="15" customHeight="1" thickBot="1">
      <c r="B168" s="4"/>
      <c r="C168" s="7"/>
      <c r="D168" s="70"/>
      <c r="E168" s="53" t="s">
        <v>15</v>
      </c>
      <c r="F168" s="18"/>
      <c r="G168" s="5"/>
      <c r="H168" s="17" t="s">
        <v>15</v>
      </c>
      <c r="I168" s="12" t="s">
        <v>15</v>
      </c>
      <c r="J168" s="4"/>
      <c r="K168" s="17" t="s">
        <v>15</v>
      </c>
      <c r="L168" s="56" t="s">
        <v>15</v>
      </c>
    </row>
    <row r="169" spans="2:12" ht="15" customHeight="1">
      <c r="B169" s="28" t="s">
        <v>4</v>
      </c>
      <c r="C169" s="29" t="str">
        <f>($C$11)</f>
        <v>Raw Water Production  </v>
      </c>
      <c r="D169" s="99"/>
      <c r="E169" s="30"/>
      <c r="F169" s="100"/>
      <c r="G169" s="31"/>
      <c r="H169" s="32"/>
      <c r="I169" s="50"/>
      <c r="J169" s="57"/>
      <c r="K169" s="32"/>
      <c r="L169" s="32"/>
    </row>
    <row r="170" spans="2:12" ht="15" customHeight="1">
      <c r="B170" s="36"/>
      <c r="C170" s="58" t="str">
        <f aca="true" t="shared" si="139" ref="C170:C180">($C91)</f>
        <v>Rehabilitation of Weir and Intake Structure</v>
      </c>
      <c r="D170" s="130" t="s">
        <v>115</v>
      </c>
      <c r="E170" s="61"/>
      <c r="F170" s="101" t="s">
        <v>12</v>
      </c>
      <c r="G170" s="124">
        <v>1</v>
      </c>
      <c r="H170" s="134">
        <v>10000</v>
      </c>
      <c r="I170" s="51">
        <f>(G170*H170)</f>
        <v>10000</v>
      </c>
      <c r="J170" s="126">
        <v>1</v>
      </c>
      <c r="K170" s="134"/>
      <c r="L170" s="47">
        <f>(J170*K170)</f>
        <v>0</v>
      </c>
    </row>
    <row r="171" spans="2:12" ht="15" customHeight="1">
      <c r="B171" s="36"/>
      <c r="C171" s="58" t="str">
        <f t="shared" si="139"/>
        <v>Rehabilitation of existing Raw Water Main (DN ...)</v>
      </c>
      <c r="D171" s="130" t="s">
        <v>115</v>
      </c>
      <c r="E171" s="61"/>
      <c r="F171" s="101" t="s">
        <v>12</v>
      </c>
      <c r="G171" s="124">
        <v>1</v>
      </c>
      <c r="H171" s="134">
        <v>0</v>
      </c>
      <c r="I171" s="51">
        <f>(G171*H171)</f>
        <v>0</v>
      </c>
      <c r="J171" s="126">
        <v>1</v>
      </c>
      <c r="K171" s="134"/>
      <c r="L171" s="47">
        <f>(J171*K171)</f>
        <v>0</v>
      </c>
    </row>
    <row r="172" spans="2:12" ht="15" customHeight="1">
      <c r="B172" s="36"/>
      <c r="C172" s="58" t="str">
        <f t="shared" si="139"/>
        <v>Extension of Intake Facilities</v>
      </c>
      <c r="D172" s="122"/>
      <c r="E172" s="61"/>
      <c r="F172" s="101" t="s">
        <v>12</v>
      </c>
      <c r="G172" s="124">
        <v>1</v>
      </c>
      <c r="H172" s="134"/>
      <c r="I172" s="51">
        <f>(G172*H172)</f>
        <v>0</v>
      </c>
      <c r="J172" s="126">
        <v>1</v>
      </c>
      <c r="K172" s="134"/>
      <c r="L172" s="47">
        <f>(J172*K172)</f>
        <v>0</v>
      </c>
    </row>
    <row r="173" spans="2:12" ht="15" customHeight="1" thickBot="1">
      <c r="B173" s="59"/>
      <c r="C173" s="60" t="str">
        <f t="shared" si="139"/>
        <v>New Raw Water Main (DN ...)</v>
      </c>
      <c r="D173" s="121"/>
      <c r="E173" s="103"/>
      <c r="F173" s="102" t="s">
        <v>12</v>
      </c>
      <c r="G173" s="125">
        <v>1</v>
      </c>
      <c r="H173" s="135"/>
      <c r="I173" s="64">
        <f>(G173*H173)</f>
        <v>0</v>
      </c>
      <c r="J173" s="127">
        <v>1</v>
      </c>
      <c r="K173" s="135"/>
      <c r="L173" s="63">
        <f>(J173*K173)</f>
        <v>0</v>
      </c>
    </row>
    <row r="174" spans="2:12" ht="15" customHeight="1" thickBot="1">
      <c r="B174" s="13"/>
      <c r="C174" s="155" t="str">
        <f t="shared" si="139"/>
        <v>Sub-Total 1: </v>
      </c>
      <c r="D174" s="15"/>
      <c r="E174" s="128">
        <v>20000</v>
      </c>
      <c r="F174" s="15"/>
      <c r="G174" s="22"/>
      <c r="H174" s="22"/>
      <c r="I174" s="67">
        <f>SUM(I170:I173)</f>
        <v>10000</v>
      </c>
      <c r="J174" s="65"/>
      <c r="K174" s="66"/>
      <c r="L174" s="67">
        <f>SUM(L170:L173)</f>
        <v>0</v>
      </c>
    </row>
    <row r="175" spans="2:12" ht="15" customHeight="1">
      <c r="B175" s="28" t="s">
        <v>6</v>
      </c>
      <c r="C175" s="152" t="str">
        <f t="shared" si="139"/>
        <v>Water Treatment Plant  </v>
      </c>
      <c r="D175" s="99"/>
      <c r="E175" s="30"/>
      <c r="F175" s="100"/>
      <c r="G175" s="31"/>
      <c r="H175" s="32"/>
      <c r="I175" s="50"/>
      <c r="J175" s="57"/>
      <c r="K175" s="32"/>
      <c r="L175" s="32"/>
    </row>
    <row r="176" spans="2:12" ht="15" customHeight="1">
      <c r="B176" s="36"/>
      <c r="C176" s="58" t="str">
        <f t="shared" si="139"/>
        <v>Refurbishment of Offices, Lab. &amp; Workshops</v>
      </c>
      <c r="D176" s="130" t="s">
        <v>117</v>
      </c>
      <c r="E176" s="61"/>
      <c r="F176" s="101" t="s">
        <v>12</v>
      </c>
      <c r="G176" s="124">
        <v>1</v>
      </c>
      <c r="H176" s="134">
        <v>90000</v>
      </c>
      <c r="I176" s="51">
        <f aca="true" t="shared" si="140" ref="I176:I185">(G176*H176)</f>
        <v>90000</v>
      </c>
      <c r="J176" s="126"/>
      <c r="K176" s="134"/>
      <c r="L176" s="47">
        <f aca="true" t="shared" si="141" ref="L176:L185">(J176*K176)</f>
        <v>0</v>
      </c>
    </row>
    <row r="177" spans="2:12" ht="15" customHeight="1">
      <c r="B177" s="36"/>
      <c r="C177" s="58" t="str">
        <f t="shared" si="139"/>
        <v>Rehabilitation of existing Water Treatment Facilities </v>
      </c>
      <c r="D177" s="130" t="s">
        <v>115</v>
      </c>
      <c r="E177" s="61"/>
      <c r="F177" s="101" t="s">
        <v>12</v>
      </c>
      <c r="G177" s="124">
        <v>1</v>
      </c>
      <c r="H177" s="134">
        <v>310000</v>
      </c>
      <c r="I177" s="51">
        <f t="shared" si="140"/>
        <v>310000</v>
      </c>
      <c r="J177" s="126"/>
      <c r="K177" s="134"/>
      <c r="L177" s="47">
        <f t="shared" si="141"/>
        <v>0</v>
      </c>
    </row>
    <row r="178" spans="2:12" ht="15" customHeight="1">
      <c r="B178" s="36"/>
      <c r="C178" s="58" t="str">
        <f t="shared" si="139"/>
        <v>Refurbishment Storage Tanks &amp; Reservoirs</v>
      </c>
      <c r="D178" s="130" t="s">
        <v>115</v>
      </c>
      <c r="E178" s="61"/>
      <c r="F178" s="101" t="s">
        <v>12</v>
      </c>
      <c r="G178" s="124">
        <v>1</v>
      </c>
      <c r="H178" s="134">
        <v>23000</v>
      </c>
      <c r="I178" s="51">
        <f t="shared" si="140"/>
        <v>23000</v>
      </c>
      <c r="J178" s="126"/>
      <c r="K178" s="134"/>
      <c r="L178" s="47">
        <f t="shared" si="141"/>
        <v>0</v>
      </c>
    </row>
    <row r="179" spans="2:12" ht="15" customHeight="1">
      <c r="B179" s="36"/>
      <c r="C179" s="58" t="str">
        <f t="shared" si="139"/>
        <v>Rehabilitation of Low &amp; High Lift Pumping Station</v>
      </c>
      <c r="D179" s="130" t="s">
        <v>115</v>
      </c>
      <c r="E179" s="61"/>
      <c r="F179" s="101" t="s">
        <v>12</v>
      </c>
      <c r="G179" s="124">
        <v>1</v>
      </c>
      <c r="H179" s="134">
        <v>34000</v>
      </c>
      <c r="I179" s="51">
        <f t="shared" si="140"/>
        <v>34000</v>
      </c>
      <c r="J179" s="126"/>
      <c r="K179" s="134"/>
      <c r="L179" s="47">
        <f t="shared" si="141"/>
        <v>0</v>
      </c>
    </row>
    <row r="180" spans="2:12" ht="15" customHeight="1">
      <c r="B180" s="36"/>
      <c r="C180" s="58" t="str">
        <f t="shared" si="139"/>
        <v>Rehabilitation of existing Boreholes</v>
      </c>
      <c r="D180" s="130" t="s">
        <v>116</v>
      </c>
      <c r="E180" s="61"/>
      <c r="F180" s="101" t="s">
        <v>12</v>
      </c>
      <c r="G180" s="124">
        <v>1</v>
      </c>
      <c r="H180" s="134"/>
      <c r="I180" s="51">
        <f t="shared" si="140"/>
        <v>0</v>
      </c>
      <c r="J180" s="126"/>
      <c r="K180" s="134"/>
      <c r="L180" s="47">
        <f t="shared" si="141"/>
        <v>0</v>
      </c>
    </row>
    <row r="181" spans="2:12" ht="15" customHeight="1">
      <c r="B181" s="36"/>
      <c r="C181" s="58"/>
      <c r="D181" s="130"/>
      <c r="E181" s="61"/>
      <c r="F181" s="101" t="s">
        <v>12</v>
      </c>
      <c r="G181" s="124">
        <v>1</v>
      </c>
      <c r="H181" s="134"/>
      <c r="I181" s="51">
        <f t="shared" si="140"/>
        <v>0</v>
      </c>
      <c r="J181" s="126"/>
      <c r="K181" s="134"/>
      <c r="L181" s="47">
        <f t="shared" si="141"/>
        <v>0</v>
      </c>
    </row>
    <row r="182" spans="2:12" ht="15" customHeight="1">
      <c r="B182" s="36"/>
      <c r="C182" s="58" t="str">
        <f aca="true" t="shared" si="142" ref="C182:C190">($C103)</f>
        <v>New Office, Workshop and Storage Facilities</v>
      </c>
      <c r="D182" s="123"/>
      <c r="E182" s="109"/>
      <c r="F182" s="107" t="s">
        <v>12</v>
      </c>
      <c r="G182" s="124">
        <v>1</v>
      </c>
      <c r="H182" s="134"/>
      <c r="I182" s="51">
        <f t="shared" si="140"/>
        <v>0</v>
      </c>
      <c r="J182" s="126">
        <v>1</v>
      </c>
      <c r="K182" s="134">
        <v>110000</v>
      </c>
      <c r="L182" s="47">
        <f t="shared" si="141"/>
        <v>110000</v>
      </c>
    </row>
    <row r="183" spans="2:12" ht="15" customHeight="1">
      <c r="B183" s="36"/>
      <c r="C183" s="58" t="str">
        <f t="shared" si="142"/>
        <v>New Water Treatment Plant </v>
      </c>
      <c r="D183" s="123"/>
      <c r="E183" s="109"/>
      <c r="F183" s="107" t="s">
        <v>13</v>
      </c>
      <c r="G183" s="124"/>
      <c r="H183" s="139">
        <f>($H$25)</f>
        <v>450</v>
      </c>
      <c r="I183" s="51">
        <f t="shared" si="140"/>
        <v>0</v>
      </c>
      <c r="J183" s="126">
        <v>4200</v>
      </c>
      <c r="K183" s="134">
        <v>450</v>
      </c>
      <c r="L183" s="47">
        <f t="shared" si="141"/>
        <v>1890000</v>
      </c>
    </row>
    <row r="184" spans="2:12" ht="15" customHeight="1">
      <c r="B184" s="36"/>
      <c r="C184" s="58" t="str">
        <f t="shared" si="142"/>
        <v>New Storage Capacities</v>
      </c>
      <c r="D184" s="123"/>
      <c r="E184" s="109"/>
      <c r="F184" s="107" t="s">
        <v>14</v>
      </c>
      <c r="G184" s="124"/>
      <c r="H184" s="139">
        <f>($H$26)</f>
        <v>200</v>
      </c>
      <c r="I184" s="51">
        <f t="shared" si="140"/>
        <v>0</v>
      </c>
      <c r="J184" s="126">
        <v>500</v>
      </c>
      <c r="K184" s="134">
        <v>200</v>
      </c>
      <c r="L184" s="47">
        <f t="shared" si="141"/>
        <v>100000</v>
      </c>
    </row>
    <row r="185" spans="2:12" ht="15" customHeight="1">
      <c r="B185" s="36"/>
      <c r="C185" s="58" t="str">
        <f t="shared" si="142"/>
        <v>New Low &amp; High Lift Pumping Facilities</v>
      </c>
      <c r="D185" s="123"/>
      <c r="E185" s="109"/>
      <c r="F185" s="107" t="s">
        <v>13</v>
      </c>
      <c r="G185" s="124"/>
      <c r="H185" s="139">
        <f>($H$27)</f>
        <v>40</v>
      </c>
      <c r="I185" s="51">
        <f t="shared" si="140"/>
        <v>0</v>
      </c>
      <c r="J185" s="126">
        <v>4200</v>
      </c>
      <c r="K185" s="134">
        <v>40</v>
      </c>
      <c r="L185" s="47">
        <f t="shared" si="141"/>
        <v>168000</v>
      </c>
    </row>
    <row r="186" spans="2:12" ht="15" customHeight="1" thickBot="1">
      <c r="B186" s="36"/>
      <c r="C186" s="60" t="str">
        <f t="shared" si="142"/>
        <v>New Boreholes</v>
      </c>
      <c r="D186" s="121"/>
      <c r="E186" s="103"/>
      <c r="F186" s="102" t="s">
        <v>72</v>
      </c>
      <c r="G186" s="125"/>
      <c r="H186" s="135"/>
      <c r="I186" s="64">
        <f>(G186*H186)</f>
        <v>0</v>
      </c>
      <c r="J186" s="127"/>
      <c r="K186" s="135"/>
      <c r="L186" s="63">
        <f>(J186*K186)</f>
        <v>0</v>
      </c>
    </row>
    <row r="187" spans="2:12" ht="15" customHeight="1" thickBot="1">
      <c r="B187" s="13"/>
      <c r="C187" s="157" t="str">
        <f t="shared" si="142"/>
        <v>Sub-Total 2: </v>
      </c>
      <c r="D187" s="15"/>
      <c r="E187" s="128">
        <v>0</v>
      </c>
      <c r="F187" s="15"/>
      <c r="G187" s="22"/>
      <c r="H187" s="22"/>
      <c r="I187" s="67">
        <f>SUM(I176:I186)</f>
        <v>457000</v>
      </c>
      <c r="J187" s="65"/>
      <c r="K187" s="66"/>
      <c r="L187" s="67">
        <f>SUM(L176:L186)</f>
        <v>2268000</v>
      </c>
    </row>
    <row r="188" spans="2:12" ht="15" customHeight="1">
      <c r="B188" s="28" t="s">
        <v>7</v>
      </c>
      <c r="C188" s="152" t="str">
        <f t="shared" si="142"/>
        <v>Transmission and Pumping Main</v>
      </c>
      <c r="D188" s="99"/>
      <c r="E188" s="30"/>
      <c r="F188" s="100"/>
      <c r="G188" s="31"/>
      <c r="H188" s="32"/>
      <c r="I188" s="50"/>
      <c r="J188" s="57"/>
      <c r="K188" s="32"/>
      <c r="L188" s="32"/>
    </row>
    <row r="189" spans="2:12" ht="15" customHeight="1">
      <c r="B189" s="36"/>
      <c r="C189" s="58" t="str">
        <f t="shared" si="142"/>
        <v>Rehabilitation of existing Transmission Main (DN ...)</v>
      </c>
      <c r="D189" s="130" t="s">
        <v>115</v>
      </c>
      <c r="E189" s="61"/>
      <c r="F189" s="101" t="s">
        <v>10</v>
      </c>
      <c r="G189" s="124">
        <v>3000</v>
      </c>
      <c r="H189" s="134">
        <v>10</v>
      </c>
      <c r="I189" s="51">
        <f>(G189*H189)</f>
        <v>30000</v>
      </c>
      <c r="J189" s="126"/>
      <c r="K189" s="134"/>
      <c r="L189" s="47">
        <f>(J189*K189)</f>
        <v>0</v>
      </c>
    </row>
    <row r="190" spans="2:12" ht="15" customHeight="1">
      <c r="B190" s="36"/>
      <c r="C190" s="58" t="str">
        <f t="shared" si="142"/>
        <v>New Transmission Main (DN ...)</v>
      </c>
      <c r="D190" s="122"/>
      <c r="E190" s="61"/>
      <c r="F190" s="101" t="s">
        <v>10</v>
      </c>
      <c r="G190" s="124">
        <v>1000</v>
      </c>
      <c r="H190" s="134">
        <v>110</v>
      </c>
      <c r="I190" s="51">
        <f>(G190*H190)</f>
        <v>110000</v>
      </c>
      <c r="J190" s="126">
        <v>2000</v>
      </c>
      <c r="K190" s="134">
        <v>110</v>
      </c>
      <c r="L190" s="47">
        <f>(J190*K190)</f>
        <v>220000</v>
      </c>
    </row>
    <row r="191" spans="2:12" ht="15" customHeight="1" thickBot="1">
      <c r="B191" s="59"/>
      <c r="C191" s="60"/>
      <c r="D191" s="121"/>
      <c r="E191" s="103"/>
      <c r="F191" s="102"/>
      <c r="G191" s="125"/>
      <c r="H191" s="135"/>
      <c r="I191" s="64">
        <f>(G191*H191)</f>
        <v>0</v>
      </c>
      <c r="J191" s="127"/>
      <c r="K191" s="135"/>
      <c r="L191" s="63">
        <f>(J191*K191)</f>
        <v>0</v>
      </c>
    </row>
    <row r="192" spans="2:12" ht="15" customHeight="1" thickBot="1">
      <c r="B192" s="13"/>
      <c r="C192" s="157" t="str">
        <f aca="true" t="shared" si="143" ref="C192:C220">($C113)</f>
        <v>Sub-Total 3: </v>
      </c>
      <c r="D192" s="15"/>
      <c r="E192" s="128">
        <v>125000</v>
      </c>
      <c r="F192" s="15"/>
      <c r="G192" s="22"/>
      <c r="H192" s="22"/>
      <c r="I192" s="67">
        <f>SUM(I189:I191)</f>
        <v>140000</v>
      </c>
      <c r="J192" s="65"/>
      <c r="K192" s="66"/>
      <c r="L192" s="67">
        <f>SUM(L189:L191)</f>
        <v>220000</v>
      </c>
    </row>
    <row r="193" spans="2:12" ht="15" customHeight="1">
      <c r="B193" s="28" t="s">
        <v>8</v>
      </c>
      <c r="C193" s="152" t="str">
        <f t="shared" si="143"/>
        <v>Reservoirs and Elevated Tanks</v>
      </c>
      <c r="D193" s="99"/>
      <c r="E193" s="30"/>
      <c r="F193" s="100"/>
      <c r="G193" s="31"/>
      <c r="H193" s="32"/>
      <c r="I193" s="50"/>
      <c r="J193" s="57"/>
      <c r="K193" s="32"/>
      <c r="L193" s="32"/>
    </row>
    <row r="194" spans="2:12" ht="15" customHeight="1">
      <c r="B194" s="36"/>
      <c r="C194" s="58" t="str">
        <f t="shared" si="143"/>
        <v>Refurbishment of existing Water Tanks</v>
      </c>
      <c r="D194" s="130"/>
      <c r="E194" s="61"/>
      <c r="F194" s="101" t="s">
        <v>14</v>
      </c>
      <c r="G194" s="124"/>
      <c r="H194" s="139">
        <f>($H$36)</f>
        <v>0</v>
      </c>
      <c r="I194" s="51">
        <f>(G194*H194)</f>
        <v>0</v>
      </c>
      <c r="J194" s="126"/>
      <c r="K194" s="134"/>
      <c r="L194" s="47">
        <f>(J194*K194)</f>
        <v>0</v>
      </c>
    </row>
    <row r="195" spans="2:12" ht="15" customHeight="1">
      <c r="B195" s="36"/>
      <c r="C195" s="58" t="str">
        <f t="shared" si="143"/>
        <v>Refurbishment of existing Ground Reservoirs</v>
      </c>
      <c r="D195" s="130" t="s">
        <v>114</v>
      </c>
      <c r="E195" s="61"/>
      <c r="F195" s="101" t="s">
        <v>12</v>
      </c>
      <c r="G195" s="124">
        <v>1</v>
      </c>
      <c r="H195" s="139">
        <v>24000</v>
      </c>
      <c r="I195" s="51">
        <f>(G195*H195)</f>
        <v>24000</v>
      </c>
      <c r="J195" s="126"/>
      <c r="K195" s="134"/>
      <c r="L195" s="47">
        <f>(J195*K195)</f>
        <v>0</v>
      </c>
    </row>
    <row r="196" spans="2:12" ht="15" customHeight="1" thickBot="1">
      <c r="B196" s="59"/>
      <c r="C196" s="60" t="str">
        <f t="shared" si="143"/>
        <v>Additional Storage Capacities</v>
      </c>
      <c r="D196" s="121"/>
      <c r="E196" s="103"/>
      <c r="F196" s="102" t="s">
        <v>14</v>
      </c>
      <c r="G196" s="125"/>
      <c r="H196" s="139">
        <f>($H$38)</f>
        <v>250</v>
      </c>
      <c r="I196" s="64">
        <f>(G196*H196)</f>
        <v>0</v>
      </c>
      <c r="J196" s="127">
        <v>450</v>
      </c>
      <c r="K196" s="135">
        <v>250</v>
      </c>
      <c r="L196" s="63">
        <f>(J196*K196)</f>
        <v>112500</v>
      </c>
    </row>
    <row r="197" spans="2:12" ht="15" customHeight="1" thickBot="1">
      <c r="B197" s="13"/>
      <c r="C197" s="157" t="str">
        <f t="shared" si="143"/>
        <v>Sub-Total 4: </v>
      </c>
      <c r="D197" s="15"/>
      <c r="E197" s="128">
        <v>140000</v>
      </c>
      <c r="F197" s="15"/>
      <c r="G197" s="22"/>
      <c r="H197" s="22"/>
      <c r="I197" s="67">
        <f>SUM(I194:I196)</f>
        <v>24000</v>
      </c>
      <c r="J197" s="65"/>
      <c r="K197" s="66"/>
      <c r="L197" s="67">
        <f>SUM(L194:L196)</f>
        <v>112500</v>
      </c>
    </row>
    <row r="198" spans="2:12" ht="15" customHeight="1">
      <c r="B198" s="28" t="s">
        <v>9</v>
      </c>
      <c r="C198" s="152" t="str">
        <f t="shared" si="143"/>
        <v>Distribution Network</v>
      </c>
      <c r="D198" s="99"/>
      <c r="E198" s="30"/>
      <c r="F198" s="100"/>
      <c r="G198" s="31"/>
      <c r="H198" s="32"/>
      <c r="I198" s="50"/>
      <c r="J198" s="57"/>
      <c r="K198" s="32"/>
      <c r="L198" s="32"/>
    </row>
    <row r="199" spans="2:12" ht="15" customHeight="1">
      <c r="B199" s="36"/>
      <c r="C199" s="58" t="str">
        <f t="shared" si="143"/>
        <v>Replacement of exist. Distribution Lines (DN100-DN200)</v>
      </c>
      <c r="D199" s="130"/>
      <c r="E199" s="61"/>
      <c r="F199" s="101" t="s">
        <v>10</v>
      </c>
      <c r="G199" s="124">
        <v>2200</v>
      </c>
      <c r="H199" s="139">
        <f>($H$41)</f>
        <v>65</v>
      </c>
      <c r="I199" s="51">
        <f aca="true" t="shared" si="144" ref="I199:I204">(G199*H199)</f>
        <v>143000</v>
      </c>
      <c r="J199" s="126"/>
      <c r="K199" s="134"/>
      <c r="L199" s="47">
        <f aca="true" t="shared" si="145" ref="L199:L204">(J199*K199)</f>
        <v>0</v>
      </c>
    </row>
    <row r="200" spans="2:12" ht="15" customHeight="1">
      <c r="B200" s="36"/>
      <c r="C200" s="58" t="str">
        <f t="shared" si="143"/>
        <v>Replacement of exist. Distribution Lines (DN50-DN80)</v>
      </c>
      <c r="D200" s="130"/>
      <c r="E200" s="61"/>
      <c r="F200" s="101" t="s">
        <v>10</v>
      </c>
      <c r="G200" s="124">
        <v>6500</v>
      </c>
      <c r="H200" s="139">
        <f>($H$42)</f>
        <v>25</v>
      </c>
      <c r="I200" s="51">
        <f t="shared" si="144"/>
        <v>162500</v>
      </c>
      <c r="J200" s="126"/>
      <c r="K200" s="134"/>
      <c r="L200" s="47">
        <f t="shared" si="145"/>
        <v>0</v>
      </c>
    </row>
    <row r="201" spans="2:12" ht="15" customHeight="1">
      <c r="B201" s="36"/>
      <c r="C201" s="58" t="str">
        <f t="shared" si="143"/>
        <v>Replacement of exist. Service Lines (DN25-DN40)</v>
      </c>
      <c r="D201" s="130"/>
      <c r="E201" s="61"/>
      <c r="F201" s="101" t="s">
        <v>10</v>
      </c>
      <c r="G201" s="124">
        <v>2300</v>
      </c>
      <c r="H201" s="139">
        <f>($H$43)</f>
        <v>15</v>
      </c>
      <c r="I201" s="51">
        <f t="shared" si="144"/>
        <v>34500</v>
      </c>
      <c r="J201" s="126"/>
      <c r="K201" s="134"/>
      <c r="L201" s="47">
        <f t="shared" si="145"/>
        <v>0</v>
      </c>
    </row>
    <row r="202" spans="2:12" ht="15" customHeight="1">
      <c r="B202" s="36"/>
      <c r="C202" s="58" t="str">
        <f t="shared" si="143"/>
        <v>New Distribution Lines (DN100-DN200)</v>
      </c>
      <c r="D202" s="186"/>
      <c r="E202" s="61"/>
      <c r="F202" s="101" t="s">
        <v>10</v>
      </c>
      <c r="G202" s="124">
        <v>2100</v>
      </c>
      <c r="H202" s="139">
        <f>($H$44)</f>
        <v>65</v>
      </c>
      <c r="I202" s="51">
        <f t="shared" si="144"/>
        <v>136500</v>
      </c>
      <c r="J202" s="126">
        <v>2600</v>
      </c>
      <c r="K202" s="134">
        <v>65</v>
      </c>
      <c r="L202" s="47">
        <f t="shared" si="145"/>
        <v>169000</v>
      </c>
    </row>
    <row r="203" spans="2:12" ht="15" customHeight="1">
      <c r="B203" s="59"/>
      <c r="C203" s="58" t="str">
        <f t="shared" si="143"/>
        <v>New Distribution Lines (DN50-DN80)</v>
      </c>
      <c r="D203" s="186"/>
      <c r="E203" s="61"/>
      <c r="F203" s="101" t="s">
        <v>10</v>
      </c>
      <c r="G203" s="124">
        <v>10800</v>
      </c>
      <c r="H203" s="139">
        <f>($H$45)</f>
        <v>25</v>
      </c>
      <c r="I203" s="51">
        <f t="shared" si="144"/>
        <v>270000</v>
      </c>
      <c r="J203" s="126">
        <v>13600</v>
      </c>
      <c r="K203" s="134">
        <v>25</v>
      </c>
      <c r="L203" s="47">
        <f t="shared" si="145"/>
        <v>340000</v>
      </c>
    </row>
    <row r="204" spans="2:12" ht="15" customHeight="1" thickBot="1">
      <c r="B204" s="59"/>
      <c r="C204" s="60" t="str">
        <f t="shared" si="143"/>
        <v>New Service Lines (DN25-DN40)</v>
      </c>
      <c r="D204" s="186"/>
      <c r="E204" s="103"/>
      <c r="F204" s="101" t="s">
        <v>10</v>
      </c>
      <c r="G204" s="124">
        <v>8700</v>
      </c>
      <c r="H204" s="139">
        <f>($H$46)</f>
        <v>15</v>
      </c>
      <c r="I204" s="51">
        <f t="shared" si="144"/>
        <v>130500</v>
      </c>
      <c r="J204" s="126">
        <v>16200</v>
      </c>
      <c r="K204" s="134">
        <v>15</v>
      </c>
      <c r="L204" s="47">
        <f t="shared" si="145"/>
        <v>243000</v>
      </c>
    </row>
    <row r="205" spans="2:12" ht="15" customHeight="1" thickBot="1">
      <c r="B205" s="13"/>
      <c r="C205" s="157" t="str">
        <f t="shared" si="143"/>
        <v>Sub-Total 5: </v>
      </c>
      <c r="D205" s="15"/>
      <c r="E205" s="128">
        <v>675000</v>
      </c>
      <c r="F205" s="15"/>
      <c r="G205" s="22"/>
      <c r="H205" s="22"/>
      <c r="I205" s="67">
        <f>SUM(I199:I204)</f>
        <v>877000</v>
      </c>
      <c r="J205" s="65"/>
      <c r="K205" s="66"/>
      <c r="L205" s="67">
        <f>SUM(L199:L204)</f>
        <v>752000</v>
      </c>
    </row>
    <row r="206" spans="2:12" ht="15" customHeight="1">
      <c r="B206" s="28" t="s">
        <v>38</v>
      </c>
      <c r="C206" s="152" t="str">
        <f t="shared" si="143"/>
        <v>Metering and Connections</v>
      </c>
      <c r="D206" s="99"/>
      <c r="E206" s="30"/>
      <c r="F206" s="100"/>
      <c r="G206" s="31"/>
      <c r="H206" s="32"/>
      <c r="I206" s="50"/>
      <c r="J206" s="57"/>
      <c r="K206" s="32"/>
      <c r="L206" s="32"/>
    </row>
    <row r="207" spans="2:12" ht="15" customHeight="1">
      <c r="B207" s="36"/>
      <c r="C207" s="58" t="str">
        <f t="shared" si="143"/>
        <v>Purchase of water meters, valves &amp; fittings</v>
      </c>
      <c r="D207" s="130"/>
      <c r="E207" s="61"/>
      <c r="F207" s="101" t="s">
        <v>72</v>
      </c>
      <c r="G207" s="124">
        <v>3500</v>
      </c>
      <c r="H207" s="139">
        <f>($H$49)</f>
        <v>35</v>
      </c>
      <c r="I207" s="51">
        <f>(G207*H207)</f>
        <v>122500</v>
      </c>
      <c r="J207" s="126">
        <v>4250</v>
      </c>
      <c r="K207" s="134">
        <v>35</v>
      </c>
      <c r="L207" s="47">
        <f>(J207*K207)</f>
        <v>148750</v>
      </c>
    </row>
    <row r="208" spans="2:12" ht="15" customHeight="1">
      <c r="B208" s="36"/>
      <c r="C208" s="58" t="str">
        <f t="shared" si="143"/>
        <v>Purchase of bulk WMs, valves &amp; fittings</v>
      </c>
      <c r="D208" s="130"/>
      <c r="E208" s="61"/>
      <c r="F208" s="101" t="s">
        <v>73</v>
      </c>
      <c r="G208" s="124"/>
      <c r="H208" s="139"/>
      <c r="I208" s="51">
        <f>(G208*H208)</f>
        <v>0</v>
      </c>
      <c r="J208" s="126"/>
      <c r="K208" s="134"/>
      <c r="L208" s="47">
        <f>(J208*K208)</f>
        <v>0</v>
      </c>
    </row>
    <row r="209" spans="2:12" ht="15" customHeight="1">
      <c r="B209" s="36"/>
      <c r="C209" s="58" t="str">
        <f t="shared" si="143"/>
        <v>Installation of water meters at exisit. HCs</v>
      </c>
      <c r="D209" s="130"/>
      <c r="E209" s="61"/>
      <c r="F209" s="101" t="s">
        <v>72</v>
      </c>
      <c r="G209" s="124">
        <v>1200</v>
      </c>
      <c r="H209" s="139">
        <f>($H$51)</f>
        <v>15</v>
      </c>
      <c r="I209" s="51">
        <f>(G209*H209)</f>
        <v>18000</v>
      </c>
      <c r="J209" s="126"/>
      <c r="K209" s="134"/>
      <c r="L209" s="47">
        <f>(J209*K209)</f>
        <v>0</v>
      </c>
    </row>
    <row r="210" spans="2:12" ht="15" customHeight="1">
      <c r="B210" s="36"/>
      <c r="C210" s="58" t="str">
        <f t="shared" si="143"/>
        <v>Installation / construction of new HCs</v>
      </c>
      <c r="D210" s="130"/>
      <c r="E210" s="61"/>
      <c r="F210" s="101" t="s">
        <v>72</v>
      </c>
      <c r="G210" s="124">
        <v>2300</v>
      </c>
      <c r="H210" s="139">
        <f>($H$52)</f>
        <v>25</v>
      </c>
      <c r="I210" s="51">
        <f>(G210*H210)</f>
        <v>57500</v>
      </c>
      <c r="J210" s="126">
        <v>4250</v>
      </c>
      <c r="K210" s="134">
        <v>25</v>
      </c>
      <c r="L210" s="47">
        <f>(J210*K210)</f>
        <v>106250</v>
      </c>
    </row>
    <row r="211" spans="2:12" ht="15" customHeight="1" thickBot="1">
      <c r="B211" s="59"/>
      <c r="C211" s="60" t="str">
        <f t="shared" si="143"/>
        <v>Construction of Public Taps (PTs)</v>
      </c>
      <c r="D211" s="131"/>
      <c r="E211" s="103"/>
      <c r="F211" s="102"/>
      <c r="G211" s="62">
        <v>5</v>
      </c>
      <c r="H211" s="139">
        <v>2500</v>
      </c>
      <c r="I211" s="64">
        <f>(G211*H211)</f>
        <v>12500</v>
      </c>
      <c r="J211" s="127">
        <v>9</v>
      </c>
      <c r="K211" s="135">
        <v>2500</v>
      </c>
      <c r="L211" s="63">
        <f>(J211*K211)</f>
        <v>22500</v>
      </c>
    </row>
    <row r="212" spans="2:12" ht="15" customHeight="1" thickBot="1">
      <c r="B212" s="13"/>
      <c r="C212" s="157" t="str">
        <f t="shared" si="143"/>
        <v>Sub-Total 6: </v>
      </c>
      <c r="D212" s="15"/>
      <c r="E212" s="128">
        <v>0</v>
      </c>
      <c r="F212" s="15"/>
      <c r="G212" s="22"/>
      <c r="H212" s="22"/>
      <c r="I212" s="67">
        <f>SUM(I207:I211)</f>
        <v>210500</v>
      </c>
      <c r="J212" s="65"/>
      <c r="K212" s="66"/>
      <c r="L212" s="67">
        <f>SUM(L207:L211)</f>
        <v>277500</v>
      </c>
    </row>
    <row r="213" spans="2:12" ht="15" customHeight="1">
      <c r="B213" s="28" t="s">
        <v>41</v>
      </c>
      <c r="C213" s="159" t="str">
        <f t="shared" si="143"/>
        <v>Miscellaneous</v>
      </c>
      <c r="D213" s="99"/>
      <c r="E213" s="30"/>
      <c r="F213" s="100"/>
      <c r="G213" s="31"/>
      <c r="H213" s="32"/>
      <c r="I213" s="50"/>
      <c r="J213" s="57"/>
      <c r="K213" s="32"/>
      <c r="L213" s="32"/>
    </row>
    <row r="214" spans="2:12" ht="15" customHeight="1">
      <c r="B214" s="36"/>
      <c r="C214" s="58" t="str">
        <f t="shared" si="143"/>
        <v>Office , IT and Communication Equipment </v>
      </c>
      <c r="D214" s="130"/>
      <c r="E214" s="61"/>
      <c r="F214" s="101" t="s">
        <v>12</v>
      </c>
      <c r="G214" s="124">
        <v>1</v>
      </c>
      <c r="H214" s="139">
        <v>23000</v>
      </c>
      <c r="I214" s="51">
        <f>(G214*H214)</f>
        <v>23000</v>
      </c>
      <c r="J214" s="126">
        <v>1</v>
      </c>
      <c r="K214" s="134">
        <v>40000</v>
      </c>
      <c r="L214" s="47">
        <f>(J214*K214)</f>
        <v>40000</v>
      </c>
    </row>
    <row r="215" spans="2:12" ht="15" customHeight="1">
      <c r="B215" s="36"/>
      <c r="C215" s="58" t="str">
        <f t="shared" si="143"/>
        <v>Cars and Pick-ups</v>
      </c>
      <c r="D215" s="130"/>
      <c r="E215" s="61"/>
      <c r="F215" s="101" t="s">
        <v>72</v>
      </c>
      <c r="G215" s="124">
        <v>2</v>
      </c>
      <c r="H215" s="139">
        <f>($H$57)</f>
        <v>20000</v>
      </c>
      <c r="I215" s="51">
        <f>(G215*H215)</f>
        <v>40000</v>
      </c>
      <c r="J215" s="126">
        <v>2</v>
      </c>
      <c r="K215" s="134">
        <v>20000</v>
      </c>
      <c r="L215" s="47">
        <f>(J215*K215)</f>
        <v>40000</v>
      </c>
    </row>
    <row r="216" spans="2:12" ht="15" customHeight="1">
      <c r="B216" s="36"/>
      <c r="C216" s="58" t="str">
        <f t="shared" si="143"/>
        <v>Motorbikes</v>
      </c>
      <c r="D216" s="130"/>
      <c r="E216" s="61"/>
      <c r="F216" s="101" t="s">
        <v>73</v>
      </c>
      <c r="G216" s="124">
        <v>4</v>
      </c>
      <c r="H216" s="139">
        <f>($H$58)</f>
        <v>4000</v>
      </c>
      <c r="I216" s="51">
        <f>(G216*H216)</f>
        <v>16000</v>
      </c>
      <c r="J216" s="126">
        <v>3</v>
      </c>
      <c r="K216" s="134">
        <v>4000</v>
      </c>
      <c r="L216" s="47">
        <f>(J216*K216)</f>
        <v>12000</v>
      </c>
    </row>
    <row r="217" spans="2:12" ht="15" customHeight="1">
      <c r="B217" s="36"/>
      <c r="C217" s="58" t="str">
        <f t="shared" si="143"/>
        <v>...</v>
      </c>
      <c r="D217" s="130"/>
      <c r="E217" s="61"/>
      <c r="F217" s="101" t="s">
        <v>12</v>
      </c>
      <c r="G217" s="124"/>
      <c r="H217" s="139"/>
      <c r="I217" s="51">
        <f>(G217*H217)</f>
        <v>0</v>
      </c>
      <c r="J217" s="126"/>
      <c r="K217" s="134"/>
      <c r="L217" s="47">
        <f>(J217*K217)</f>
        <v>0</v>
      </c>
    </row>
    <row r="218" spans="2:12" ht="15" customHeight="1" thickBot="1">
      <c r="B218" s="59"/>
      <c r="C218" s="60" t="str">
        <f t="shared" si="143"/>
        <v>...</v>
      </c>
      <c r="D218" s="131"/>
      <c r="E218" s="103"/>
      <c r="F218" s="102"/>
      <c r="G218" s="125"/>
      <c r="H218" s="139"/>
      <c r="I218" s="64">
        <f>(G218*H218)</f>
        <v>0</v>
      </c>
      <c r="J218" s="127"/>
      <c r="K218" s="135"/>
      <c r="L218" s="63">
        <f>(J218*K218)</f>
        <v>0</v>
      </c>
    </row>
    <row r="219" spans="2:12" ht="15" customHeight="1" thickBot="1">
      <c r="B219" s="13"/>
      <c r="C219" s="157" t="str">
        <f t="shared" si="143"/>
        <v>Sub-Total 7: </v>
      </c>
      <c r="D219" s="15"/>
      <c r="E219" s="129">
        <v>0</v>
      </c>
      <c r="F219" s="15"/>
      <c r="G219" s="22"/>
      <c r="H219" s="22"/>
      <c r="I219" s="67">
        <f>SUM(I214:I218)</f>
        <v>79000</v>
      </c>
      <c r="J219" s="65"/>
      <c r="K219" s="66"/>
      <c r="L219" s="67">
        <f>SUM(L214:L218)</f>
        <v>92000</v>
      </c>
    </row>
    <row r="220" spans="2:12" ht="15" customHeight="1" thickBot="1">
      <c r="B220" s="75"/>
      <c r="C220" s="157" t="str">
        <f t="shared" si="143"/>
        <v>Total 1 to 7: </v>
      </c>
      <c r="D220" s="77"/>
      <c r="E220" s="108">
        <f>(E174+E187+E192+E197+E205+E212+E219)</f>
        <v>960000</v>
      </c>
      <c r="F220" s="77"/>
      <c r="G220" s="78"/>
      <c r="H220" s="78"/>
      <c r="I220" s="79">
        <f>(I174+I187+I192+I197+I205+I212+I219)</f>
        <v>1797500</v>
      </c>
      <c r="J220" s="80"/>
      <c r="K220" s="81"/>
      <c r="L220" s="79">
        <f>(L174+L187+L192+L197+L205+L212+L219)</f>
        <v>3722000</v>
      </c>
    </row>
    <row r="221" spans="2:12" ht="15" customHeight="1">
      <c r="B221" s="28" t="s">
        <v>43</v>
      </c>
      <c r="C221" s="29" t="s">
        <v>124</v>
      </c>
      <c r="D221" s="99"/>
      <c r="E221" s="30"/>
      <c r="F221" s="100"/>
      <c r="G221" s="31"/>
      <c r="H221" s="32"/>
      <c r="I221" s="50"/>
      <c r="J221" s="85"/>
      <c r="K221" s="32"/>
      <c r="L221" s="32"/>
    </row>
    <row r="222" spans="2:12" ht="15" customHeight="1">
      <c r="B222" s="36"/>
      <c r="C222" s="14" t="str">
        <f>($C$64)</f>
        <v>Service Contract Support</v>
      </c>
      <c r="D222" s="132"/>
      <c r="E222" s="109"/>
      <c r="F222" s="107" t="s">
        <v>11</v>
      </c>
      <c r="G222" s="136">
        <f>($G$64)</f>
        <v>10</v>
      </c>
      <c r="H222" s="47"/>
      <c r="I222" s="51">
        <f>(I220*G222)/100</f>
        <v>179750</v>
      </c>
      <c r="J222" s="137">
        <f>($J$64)</f>
        <v>7</v>
      </c>
      <c r="K222" s="82"/>
      <c r="L222" s="47">
        <f>(L220*J222)/100</f>
        <v>260540</v>
      </c>
    </row>
    <row r="223" spans="2:12" ht="15" customHeight="1">
      <c r="B223" s="36"/>
      <c r="C223" s="14" t="str">
        <f>($C$65)</f>
        <v>...</v>
      </c>
      <c r="D223" s="132"/>
      <c r="E223" s="109"/>
      <c r="F223" s="107" t="s">
        <v>11</v>
      </c>
      <c r="G223" s="136">
        <f>($G$65)</f>
        <v>0</v>
      </c>
      <c r="H223" s="139"/>
      <c r="I223" s="51">
        <f>(I220*G223)/100</f>
        <v>0</v>
      </c>
      <c r="J223" s="137">
        <f>($J$65)</f>
        <v>0</v>
      </c>
      <c r="K223" s="82"/>
      <c r="L223" s="47">
        <f>(L220*J223)/100</f>
        <v>0</v>
      </c>
    </row>
    <row r="224" spans="2:12" ht="15" customHeight="1">
      <c r="B224" s="36"/>
      <c r="C224" s="14" t="str">
        <f>($C$66)</f>
        <v>...</v>
      </c>
      <c r="D224" s="132"/>
      <c r="E224" s="109"/>
      <c r="F224" s="107" t="s">
        <v>11</v>
      </c>
      <c r="G224" s="136">
        <f>($G$66)</f>
        <v>0</v>
      </c>
      <c r="H224" s="47"/>
      <c r="I224" s="51">
        <f>(I220*G224)/100</f>
        <v>0</v>
      </c>
      <c r="J224" s="137">
        <f>($J$66)</f>
        <v>0</v>
      </c>
      <c r="K224" s="82"/>
      <c r="L224" s="47">
        <f>(L220*J224)/100</f>
        <v>0</v>
      </c>
    </row>
    <row r="225" spans="2:12" ht="15" customHeight="1" thickBot="1">
      <c r="B225" s="59"/>
      <c r="C225" s="14" t="str">
        <f>($C$67)</f>
        <v>...</v>
      </c>
      <c r="D225" s="132"/>
      <c r="E225" s="109"/>
      <c r="F225" s="107" t="s">
        <v>11</v>
      </c>
      <c r="G225" s="136">
        <f>($G$67)</f>
        <v>0</v>
      </c>
      <c r="H225" s="63"/>
      <c r="I225" s="51">
        <f>(I220*G225)/100</f>
        <v>0</v>
      </c>
      <c r="J225" s="137">
        <f>($J$67)</f>
        <v>0</v>
      </c>
      <c r="K225" s="83"/>
      <c r="L225" s="86">
        <f>(L220*J225)/100</f>
        <v>0</v>
      </c>
    </row>
    <row r="226" spans="2:12" ht="15" customHeight="1" thickBot="1">
      <c r="B226" s="13"/>
      <c r="C226" s="68" t="s">
        <v>44</v>
      </c>
      <c r="D226" s="11"/>
      <c r="E226" s="112"/>
      <c r="F226" s="11"/>
      <c r="G226" s="113">
        <f>SUM(G222:G225)</f>
        <v>10</v>
      </c>
      <c r="H226" s="73"/>
      <c r="I226" s="84">
        <f>SUM(I222:I225)</f>
        <v>179750</v>
      </c>
      <c r="J226" s="74">
        <f>SUM(J222:J225)</f>
        <v>7</v>
      </c>
      <c r="K226" s="74"/>
      <c r="L226" s="67">
        <f>SUM(L222:L225)</f>
        <v>260540</v>
      </c>
    </row>
    <row r="227" spans="2:12" ht="15" customHeight="1" thickBot="1">
      <c r="B227" s="75"/>
      <c r="C227" s="76" t="s">
        <v>64</v>
      </c>
      <c r="D227" s="114"/>
      <c r="E227" s="115"/>
      <c r="F227" s="77"/>
      <c r="G227" s="78"/>
      <c r="H227" s="116"/>
      <c r="I227" s="79">
        <f>(I220+I226)</f>
        <v>1977250</v>
      </c>
      <c r="J227" s="80"/>
      <c r="K227" s="81"/>
      <c r="L227" s="79">
        <f>(L220+L226)</f>
        <v>3982540</v>
      </c>
    </row>
    <row r="228" spans="2:12" ht="15" customHeight="1">
      <c r="B228" s="24" t="s">
        <v>65</v>
      </c>
      <c r="C228" s="25" t="s">
        <v>123</v>
      </c>
      <c r="D228" s="105"/>
      <c r="E228" s="30"/>
      <c r="F228" s="100"/>
      <c r="G228" s="26"/>
      <c r="H228" s="27"/>
      <c r="I228" s="52"/>
      <c r="J228" s="85"/>
      <c r="K228" s="32"/>
      <c r="L228" s="32"/>
    </row>
    <row r="229" spans="2:12" ht="15" customHeight="1">
      <c r="B229" s="8" t="s">
        <v>66</v>
      </c>
      <c r="C229" s="14" t="s">
        <v>109</v>
      </c>
      <c r="D229" s="104"/>
      <c r="E229" s="109"/>
      <c r="F229" s="107" t="s">
        <v>11</v>
      </c>
      <c r="G229" s="136">
        <f>($G$71)</f>
        <v>15</v>
      </c>
      <c r="H229" s="47"/>
      <c r="I229" s="51">
        <f>(I227*G229)/100</f>
        <v>296587.5</v>
      </c>
      <c r="J229" s="137">
        <f>($J$71)</f>
        <v>15</v>
      </c>
      <c r="K229" s="82"/>
      <c r="L229" s="47">
        <f>(L227*J229)/100</f>
        <v>597381</v>
      </c>
    </row>
    <row r="230" spans="2:12" ht="15" customHeight="1">
      <c r="B230" s="8" t="s">
        <v>67</v>
      </c>
      <c r="C230" s="14" t="s">
        <v>107</v>
      </c>
      <c r="D230" s="106"/>
      <c r="E230" s="216"/>
      <c r="F230" s="107" t="s">
        <v>11</v>
      </c>
      <c r="G230" s="162">
        <f>($G$72)</f>
        <v>10</v>
      </c>
      <c r="H230" s="217"/>
      <c r="I230" s="51">
        <f>(I227+I229)*(G230/100)</f>
        <v>227383.75</v>
      </c>
      <c r="J230" s="165">
        <f>($J$72)</f>
        <v>5</v>
      </c>
      <c r="K230" s="82"/>
      <c r="L230" s="47">
        <f>(L227+L229)*(J230/100)</f>
        <v>228996.05000000002</v>
      </c>
    </row>
    <row r="231" spans="2:12" ht="15" customHeight="1" thickBot="1">
      <c r="B231" s="19" t="s">
        <v>122</v>
      </c>
      <c r="C231" s="58" t="s">
        <v>108</v>
      </c>
      <c r="D231" s="106"/>
      <c r="E231" s="17"/>
      <c r="F231" s="117" t="s">
        <v>11</v>
      </c>
      <c r="G231" s="136">
        <f>($G$73)</f>
        <v>9</v>
      </c>
      <c r="H231" s="63"/>
      <c r="I231" s="51">
        <f>(I227+I229)*(G231/100)</f>
        <v>204645.375</v>
      </c>
      <c r="J231" s="137">
        <f>($J$73)</f>
        <v>7</v>
      </c>
      <c r="K231" s="82"/>
      <c r="L231" s="86">
        <f>(L227+L229)*(J231/100)</f>
        <v>320594.47000000003</v>
      </c>
    </row>
    <row r="232" spans="2:12" ht="15" customHeight="1" thickBot="1">
      <c r="B232" s="13"/>
      <c r="C232" s="151" t="str">
        <f>($C153)</f>
        <v>Sub-Total 9: </v>
      </c>
      <c r="D232" s="118"/>
      <c r="E232" s="111"/>
      <c r="F232" s="15"/>
      <c r="G232" s="22"/>
      <c r="H232" s="119"/>
      <c r="I232" s="67">
        <f>SUM(I229:I231)</f>
        <v>728616.625</v>
      </c>
      <c r="J232" s="65"/>
      <c r="K232" s="66"/>
      <c r="L232" s="67">
        <f>SUM(L229:L231)</f>
        <v>1146971.52</v>
      </c>
    </row>
    <row r="233" spans="2:12" ht="15" customHeight="1">
      <c r="B233" s="87"/>
      <c r="C233" s="58" t="str">
        <f>($C154)</f>
        <v>Grand Total 1 to 9: (EUR)</v>
      </c>
      <c r="D233" s="89"/>
      <c r="E233" s="120"/>
      <c r="F233" s="89"/>
      <c r="G233" s="90"/>
      <c r="H233" s="90"/>
      <c r="I233" s="91">
        <f>(I227+I232)</f>
        <v>2705866.625</v>
      </c>
      <c r="J233" s="92"/>
      <c r="K233" s="93"/>
      <c r="L233" s="91">
        <f>(L227+L232)</f>
        <v>5129511.52</v>
      </c>
    </row>
    <row r="234" spans="2:12" ht="15" customHeight="1" thickBot="1">
      <c r="B234" s="94"/>
      <c r="C234" s="177" t="str">
        <f>($C155)</f>
        <v>Grand Total 1 to 9: (KShs)</v>
      </c>
      <c r="D234" s="96"/>
      <c r="E234" s="110"/>
      <c r="F234" s="96"/>
      <c r="G234" s="97"/>
      <c r="H234" s="97"/>
      <c r="I234" s="174">
        <f>(I233*$J$4)</f>
        <v>221881063.25</v>
      </c>
      <c r="J234" s="98"/>
      <c r="K234" s="95"/>
      <c r="L234" s="174">
        <f>(L233*$J$4)</f>
        <v>420619944.64</v>
      </c>
    </row>
    <row r="235" ht="15" customHeight="1" thickTop="1"/>
    <row r="236" ht="15" customHeight="1"/>
    <row r="237" ht="15" customHeight="1"/>
    <row r="238" spans="2:12" ht="19.5" customHeight="1">
      <c r="B238" s="20" t="s">
        <v>16</v>
      </c>
      <c r="G238" s="23" t="s">
        <v>79</v>
      </c>
      <c r="L238" s="133" t="s">
        <v>129</v>
      </c>
    </row>
    <row r="239" ht="15" customHeight="1">
      <c r="B239" s="21" t="s">
        <v>143</v>
      </c>
    </row>
    <row r="240" ht="15" customHeight="1"/>
    <row r="241" spans="2:10" ht="15" customHeight="1">
      <c r="B241" s="1" t="s">
        <v>74</v>
      </c>
      <c r="F241" s="14"/>
      <c r="G241" s="35"/>
      <c r="H241" s="33"/>
      <c r="I241" s="34" t="s">
        <v>17</v>
      </c>
      <c r="J241" s="141">
        <f>($J$4)</f>
        <v>82</v>
      </c>
    </row>
    <row r="242" ht="15" customHeight="1" thickBot="1"/>
    <row r="243" spans="2:12" ht="15" customHeight="1">
      <c r="B243" s="9" t="s">
        <v>0</v>
      </c>
      <c r="C243" s="10" t="s">
        <v>5</v>
      </c>
      <c r="D243" s="69"/>
      <c r="E243" s="69" t="s">
        <v>45</v>
      </c>
      <c r="F243" s="40" t="s">
        <v>1</v>
      </c>
      <c r="G243" s="40"/>
      <c r="H243" s="11" t="s">
        <v>20</v>
      </c>
      <c r="I243" s="11"/>
      <c r="J243" s="40"/>
      <c r="K243" s="11" t="s">
        <v>23</v>
      </c>
      <c r="L243" s="42"/>
    </row>
    <row r="244" spans="2:12" ht="15" customHeight="1" thickBot="1">
      <c r="B244" s="37"/>
      <c r="C244" s="38"/>
      <c r="D244" s="53"/>
      <c r="E244" s="53" t="s">
        <v>26</v>
      </c>
      <c r="F244" s="41"/>
      <c r="G244" s="43"/>
      <c r="H244" s="46" t="s">
        <v>21</v>
      </c>
      <c r="I244" s="44"/>
      <c r="J244" s="43"/>
      <c r="K244" s="46" t="s">
        <v>24</v>
      </c>
      <c r="L244" s="45"/>
    </row>
    <row r="245" spans="2:12" ht="15" customHeight="1">
      <c r="B245" s="37"/>
      <c r="C245" s="38"/>
      <c r="D245" s="53"/>
      <c r="E245" s="53" t="s">
        <v>46</v>
      </c>
      <c r="F245" s="39"/>
      <c r="G245" s="48" t="s">
        <v>2</v>
      </c>
      <c r="H245" s="49" t="s">
        <v>3</v>
      </c>
      <c r="I245" s="48" t="s">
        <v>22</v>
      </c>
      <c r="J245" s="53" t="s">
        <v>2</v>
      </c>
      <c r="K245" s="49" t="s">
        <v>3</v>
      </c>
      <c r="L245" s="54" t="s">
        <v>22</v>
      </c>
    </row>
    <row r="246" spans="2:12" ht="15" customHeight="1">
      <c r="B246" s="2"/>
      <c r="C246" s="6"/>
      <c r="D246" s="53"/>
      <c r="E246" s="53" t="s">
        <v>47</v>
      </c>
      <c r="F246" s="16"/>
      <c r="G246" s="3"/>
      <c r="H246" s="16"/>
      <c r="I246" s="3"/>
      <c r="J246" s="2"/>
      <c r="K246" s="16"/>
      <c r="L246" s="55"/>
    </row>
    <row r="247" spans="2:12" ht="15" customHeight="1" thickBot="1">
      <c r="B247" s="4"/>
      <c r="C247" s="7"/>
      <c r="D247" s="70"/>
      <c r="E247" s="53" t="s">
        <v>15</v>
      </c>
      <c r="F247" s="18"/>
      <c r="G247" s="5"/>
      <c r="H247" s="17" t="s">
        <v>15</v>
      </c>
      <c r="I247" s="12" t="s">
        <v>15</v>
      </c>
      <c r="J247" s="4"/>
      <c r="K247" s="17" t="s">
        <v>15</v>
      </c>
      <c r="L247" s="56" t="s">
        <v>15</v>
      </c>
    </row>
    <row r="248" spans="2:12" ht="15" customHeight="1">
      <c r="B248" s="28" t="s">
        <v>4</v>
      </c>
      <c r="C248" s="29" t="str">
        <f>($C$11)</f>
        <v>Raw Water Production  </v>
      </c>
      <c r="D248" s="99"/>
      <c r="E248" s="30"/>
      <c r="F248" s="100"/>
      <c r="G248" s="31"/>
      <c r="H248" s="32"/>
      <c r="I248" s="50"/>
      <c r="J248" s="57"/>
      <c r="K248" s="32"/>
      <c r="L248" s="32"/>
    </row>
    <row r="249" spans="2:12" ht="15" customHeight="1">
      <c r="B249" s="36"/>
      <c r="C249" s="58" t="str">
        <f aca="true" t="shared" si="146" ref="C249:C259">($C170)</f>
        <v>Rehabilitation of Weir and Intake Structure</v>
      </c>
      <c r="D249" s="130" t="s">
        <v>115</v>
      </c>
      <c r="E249" s="61"/>
      <c r="F249" s="101" t="s">
        <v>12</v>
      </c>
      <c r="G249" s="124">
        <v>1</v>
      </c>
      <c r="H249" s="134">
        <v>10000</v>
      </c>
      <c r="I249" s="51">
        <f>(G249*H249)</f>
        <v>10000</v>
      </c>
      <c r="J249" s="126">
        <v>1</v>
      </c>
      <c r="K249" s="134"/>
      <c r="L249" s="47">
        <f>(J249*K249)</f>
        <v>0</v>
      </c>
    </row>
    <row r="250" spans="2:12" ht="15" customHeight="1">
      <c r="B250" s="36"/>
      <c r="C250" s="58" t="str">
        <f t="shared" si="146"/>
        <v>Rehabilitation of existing Raw Water Main (DN ...)</v>
      </c>
      <c r="D250" s="130" t="s">
        <v>115</v>
      </c>
      <c r="E250" s="61"/>
      <c r="F250" s="101" t="s">
        <v>12</v>
      </c>
      <c r="G250" s="124">
        <v>1</v>
      </c>
      <c r="H250" s="134">
        <v>5000</v>
      </c>
      <c r="I250" s="51">
        <f>(G250*H250)</f>
        <v>5000</v>
      </c>
      <c r="J250" s="126">
        <v>1</v>
      </c>
      <c r="K250" s="134"/>
      <c r="L250" s="47">
        <f>(J250*K250)</f>
        <v>0</v>
      </c>
    </row>
    <row r="251" spans="2:12" ht="15" customHeight="1">
      <c r="B251" s="36"/>
      <c r="C251" s="58" t="str">
        <f t="shared" si="146"/>
        <v>Extension of Intake Facilities</v>
      </c>
      <c r="D251" s="122"/>
      <c r="E251" s="61"/>
      <c r="F251" s="101" t="s">
        <v>12</v>
      </c>
      <c r="G251" s="124">
        <v>1</v>
      </c>
      <c r="H251" s="134"/>
      <c r="I251" s="51">
        <f>(G251*H251)</f>
        <v>0</v>
      </c>
      <c r="J251" s="126">
        <v>1</v>
      </c>
      <c r="K251" s="134"/>
      <c r="L251" s="47">
        <f>(J251*K251)</f>
        <v>0</v>
      </c>
    </row>
    <row r="252" spans="2:12" ht="15" customHeight="1" thickBot="1">
      <c r="B252" s="59"/>
      <c r="C252" s="60" t="str">
        <f t="shared" si="146"/>
        <v>New Raw Water Main (DN ...)</v>
      </c>
      <c r="D252" s="121"/>
      <c r="E252" s="103"/>
      <c r="F252" s="102" t="s">
        <v>12</v>
      </c>
      <c r="G252" s="125">
        <v>1</v>
      </c>
      <c r="H252" s="135"/>
      <c r="I252" s="64">
        <f>(G252*H252)</f>
        <v>0</v>
      </c>
      <c r="J252" s="127">
        <v>1</v>
      </c>
      <c r="K252" s="135"/>
      <c r="L252" s="63">
        <f>(J252*K252)</f>
        <v>0</v>
      </c>
    </row>
    <row r="253" spans="2:12" ht="15" customHeight="1" thickBot="1">
      <c r="B253" s="13"/>
      <c r="C253" s="155" t="str">
        <f t="shared" si="146"/>
        <v>Sub-Total 1: </v>
      </c>
      <c r="D253" s="15"/>
      <c r="E253" s="128">
        <v>0</v>
      </c>
      <c r="F253" s="15"/>
      <c r="G253" s="22"/>
      <c r="H253" s="22"/>
      <c r="I253" s="67">
        <f>SUM(I249:I252)</f>
        <v>15000</v>
      </c>
      <c r="J253" s="65"/>
      <c r="K253" s="66"/>
      <c r="L253" s="67">
        <f>SUM(L249:L252)</f>
        <v>0</v>
      </c>
    </row>
    <row r="254" spans="2:12" ht="15" customHeight="1">
      <c r="B254" s="28" t="s">
        <v>6</v>
      </c>
      <c r="C254" s="152" t="str">
        <f t="shared" si="146"/>
        <v>Water Treatment Plant  </v>
      </c>
      <c r="D254" s="99"/>
      <c r="E254" s="30"/>
      <c r="F254" s="100"/>
      <c r="G254" s="31"/>
      <c r="H254" s="32"/>
      <c r="I254" s="50"/>
      <c r="J254" s="57"/>
      <c r="K254" s="32"/>
      <c r="L254" s="32"/>
    </row>
    <row r="255" spans="2:12" ht="15" customHeight="1">
      <c r="B255" s="36"/>
      <c r="C255" s="58" t="str">
        <f t="shared" si="146"/>
        <v>Refurbishment of Offices, Lab. &amp; Workshops</v>
      </c>
      <c r="D255" s="130" t="s">
        <v>115</v>
      </c>
      <c r="E255" s="61"/>
      <c r="F255" s="101" t="s">
        <v>12</v>
      </c>
      <c r="G255" s="124">
        <v>1</v>
      </c>
      <c r="H255" s="134">
        <v>160000</v>
      </c>
      <c r="I255" s="51">
        <f aca="true" t="shared" si="147" ref="I255:I264">(G255*H255)</f>
        <v>160000</v>
      </c>
      <c r="J255" s="126"/>
      <c r="K255" s="134"/>
      <c r="L255" s="47">
        <f aca="true" t="shared" si="148" ref="L255:L264">(J255*K255)</f>
        <v>0</v>
      </c>
    </row>
    <row r="256" spans="2:12" ht="15" customHeight="1">
      <c r="B256" s="36"/>
      <c r="C256" s="58" t="str">
        <f t="shared" si="146"/>
        <v>Rehabilitation of existing Water Treatment Facilities </v>
      </c>
      <c r="D256" s="130" t="s">
        <v>115</v>
      </c>
      <c r="E256" s="61"/>
      <c r="F256" s="101" t="s">
        <v>12</v>
      </c>
      <c r="G256" s="124">
        <v>1</v>
      </c>
      <c r="H256" s="134">
        <v>810000</v>
      </c>
      <c r="I256" s="51">
        <f t="shared" si="147"/>
        <v>810000</v>
      </c>
      <c r="J256" s="126"/>
      <c r="K256" s="134"/>
      <c r="L256" s="47">
        <f t="shared" si="148"/>
        <v>0</v>
      </c>
    </row>
    <row r="257" spans="2:12" ht="15" customHeight="1">
      <c r="B257" s="36"/>
      <c r="C257" s="58" t="str">
        <f t="shared" si="146"/>
        <v>Refurbishment Storage Tanks &amp; Reservoirs</v>
      </c>
      <c r="D257" s="130" t="s">
        <v>115</v>
      </c>
      <c r="E257" s="61"/>
      <c r="F257" s="101" t="s">
        <v>12</v>
      </c>
      <c r="G257" s="124">
        <v>1</v>
      </c>
      <c r="H257" s="134">
        <v>33000</v>
      </c>
      <c r="I257" s="51">
        <f t="shared" si="147"/>
        <v>33000</v>
      </c>
      <c r="J257" s="126"/>
      <c r="K257" s="134"/>
      <c r="L257" s="47">
        <f t="shared" si="148"/>
        <v>0</v>
      </c>
    </row>
    <row r="258" spans="2:12" ht="15" customHeight="1">
      <c r="B258" s="36"/>
      <c r="C258" s="58" t="str">
        <f t="shared" si="146"/>
        <v>Rehabilitation of Low &amp; High Lift Pumping Station</v>
      </c>
      <c r="D258" s="130" t="s">
        <v>114</v>
      </c>
      <c r="E258" s="61"/>
      <c r="F258" s="101" t="s">
        <v>12</v>
      </c>
      <c r="G258" s="124">
        <v>1</v>
      </c>
      <c r="H258" s="134">
        <v>45000</v>
      </c>
      <c r="I258" s="51">
        <f t="shared" si="147"/>
        <v>45000</v>
      </c>
      <c r="J258" s="126"/>
      <c r="K258" s="134"/>
      <c r="L258" s="47">
        <f t="shared" si="148"/>
        <v>0</v>
      </c>
    </row>
    <row r="259" spans="2:12" ht="15" customHeight="1">
      <c r="B259" s="36"/>
      <c r="C259" s="58" t="str">
        <f t="shared" si="146"/>
        <v>Rehabilitation of existing Boreholes</v>
      </c>
      <c r="D259" s="130" t="s">
        <v>115</v>
      </c>
      <c r="E259" s="61"/>
      <c r="F259" s="101" t="s">
        <v>12</v>
      </c>
      <c r="G259" s="124">
        <v>1</v>
      </c>
      <c r="H259" s="134">
        <v>16000</v>
      </c>
      <c r="I259" s="51">
        <f t="shared" si="147"/>
        <v>16000</v>
      </c>
      <c r="J259" s="126"/>
      <c r="K259" s="134"/>
      <c r="L259" s="47">
        <f t="shared" si="148"/>
        <v>0</v>
      </c>
    </row>
    <row r="260" spans="2:12" ht="15" customHeight="1">
      <c r="B260" s="36"/>
      <c r="C260" s="58"/>
      <c r="D260" s="130"/>
      <c r="E260" s="61"/>
      <c r="F260" s="101" t="s">
        <v>12</v>
      </c>
      <c r="G260" s="124">
        <v>1</v>
      </c>
      <c r="H260" s="134"/>
      <c r="I260" s="51">
        <f t="shared" si="147"/>
        <v>0</v>
      </c>
      <c r="J260" s="126"/>
      <c r="K260" s="134"/>
      <c r="L260" s="47">
        <f t="shared" si="148"/>
        <v>0</v>
      </c>
    </row>
    <row r="261" spans="2:12" ht="15" customHeight="1">
      <c r="B261" s="36"/>
      <c r="C261" s="58" t="str">
        <f aca="true" t="shared" si="149" ref="C261:C269">($C182)</f>
        <v>New Office, Workshop and Storage Facilities</v>
      </c>
      <c r="D261" s="123"/>
      <c r="E261" s="109"/>
      <c r="F261" s="107" t="s">
        <v>12</v>
      </c>
      <c r="G261" s="124">
        <v>1</v>
      </c>
      <c r="H261" s="134"/>
      <c r="I261" s="51">
        <f t="shared" si="147"/>
        <v>0</v>
      </c>
      <c r="J261" s="126">
        <v>1</v>
      </c>
      <c r="K261" s="134">
        <v>80000</v>
      </c>
      <c r="L261" s="47">
        <f t="shared" si="148"/>
        <v>80000</v>
      </c>
    </row>
    <row r="262" spans="2:12" ht="15" customHeight="1">
      <c r="B262" s="36"/>
      <c r="C262" s="58" t="str">
        <f t="shared" si="149"/>
        <v>New Water Treatment Plant </v>
      </c>
      <c r="D262" s="123"/>
      <c r="E262" s="109"/>
      <c r="F262" s="107" t="s">
        <v>13</v>
      </c>
      <c r="G262" s="124"/>
      <c r="H262" s="139">
        <f>($H$25)</f>
        <v>450</v>
      </c>
      <c r="I262" s="51">
        <f t="shared" si="147"/>
        <v>0</v>
      </c>
      <c r="J262" s="126">
        <v>2400</v>
      </c>
      <c r="K262" s="134">
        <v>450</v>
      </c>
      <c r="L262" s="47">
        <f t="shared" si="148"/>
        <v>1080000</v>
      </c>
    </row>
    <row r="263" spans="2:12" ht="15" customHeight="1">
      <c r="B263" s="36"/>
      <c r="C263" s="58" t="str">
        <f t="shared" si="149"/>
        <v>New Storage Capacities</v>
      </c>
      <c r="D263" s="123"/>
      <c r="E263" s="109"/>
      <c r="F263" s="107" t="s">
        <v>14</v>
      </c>
      <c r="G263" s="124"/>
      <c r="H263" s="139">
        <f>($H$26)</f>
        <v>200</v>
      </c>
      <c r="I263" s="51">
        <f t="shared" si="147"/>
        <v>0</v>
      </c>
      <c r="J263" s="126">
        <v>250</v>
      </c>
      <c r="K263" s="134">
        <v>200</v>
      </c>
      <c r="L263" s="47">
        <f t="shared" si="148"/>
        <v>50000</v>
      </c>
    </row>
    <row r="264" spans="2:12" ht="15" customHeight="1">
      <c r="B264" s="36"/>
      <c r="C264" s="58" t="str">
        <f t="shared" si="149"/>
        <v>New Low &amp; High Lift Pumping Facilities</v>
      </c>
      <c r="D264" s="123"/>
      <c r="E264" s="109"/>
      <c r="F264" s="107" t="s">
        <v>13</v>
      </c>
      <c r="G264" s="124"/>
      <c r="H264" s="139">
        <f>($H$27)</f>
        <v>40</v>
      </c>
      <c r="I264" s="51">
        <f t="shared" si="147"/>
        <v>0</v>
      </c>
      <c r="J264" s="126">
        <v>2400</v>
      </c>
      <c r="K264" s="134">
        <v>40</v>
      </c>
      <c r="L264" s="47">
        <f t="shared" si="148"/>
        <v>96000</v>
      </c>
    </row>
    <row r="265" spans="2:12" ht="15" customHeight="1" thickBot="1">
      <c r="B265" s="36"/>
      <c r="C265" s="60" t="str">
        <f t="shared" si="149"/>
        <v>New Boreholes</v>
      </c>
      <c r="D265" s="121"/>
      <c r="E265" s="103"/>
      <c r="F265" s="102" t="s">
        <v>72</v>
      </c>
      <c r="G265" s="125"/>
      <c r="H265" s="135"/>
      <c r="I265" s="64">
        <f>(G265*H265)</f>
        <v>0</v>
      </c>
      <c r="J265" s="127"/>
      <c r="K265" s="135"/>
      <c r="L265" s="63">
        <f>(J265*K265)</f>
        <v>0</v>
      </c>
    </row>
    <row r="266" spans="2:12" ht="15" customHeight="1" thickBot="1">
      <c r="B266" s="13"/>
      <c r="C266" s="157" t="str">
        <f t="shared" si="149"/>
        <v>Sub-Total 2: </v>
      </c>
      <c r="D266" s="15"/>
      <c r="E266" s="128">
        <v>0</v>
      </c>
      <c r="F266" s="15"/>
      <c r="G266" s="22"/>
      <c r="H266" s="22"/>
      <c r="I266" s="67">
        <f>SUM(I255:I265)</f>
        <v>1064000</v>
      </c>
      <c r="J266" s="65"/>
      <c r="K266" s="66"/>
      <c r="L266" s="67">
        <f>SUM(L255:L265)</f>
        <v>1306000</v>
      </c>
    </row>
    <row r="267" spans="2:12" ht="15" customHeight="1">
      <c r="B267" s="28" t="s">
        <v>7</v>
      </c>
      <c r="C267" s="152" t="str">
        <f t="shared" si="149"/>
        <v>Transmission and Pumping Main</v>
      </c>
      <c r="D267" s="99"/>
      <c r="E267" s="30"/>
      <c r="F267" s="100"/>
      <c r="G267" s="31"/>
      <c r="H267" s="32"/>
      <c r="I267" s="50"/>
      <c r="J267" s="57"/>
      <c r="K267" s="32"/>
      <c r="L267" s="32"/>
    </row>
    <row r="268" spans="2:12" ht="15" customHeight="1">
      <c r="B268" s="36"/>
      <c r="C268" s="58" t="str">
        <f t="shared" si="149"/>
        <v>Rehabilitation of existing Transmission Main (DN ...)</v>
      </c>
      <c r="D268" s="130" t="s">
        <v>115</v>
      </c>
      <c r="E268" s="61"/>
      <c r="F268" s="101" t="s">
        <v>10</v>
      </c>
      <c r="G268" s="124">
        <v>9000</v>
      </c>
      <c r="H268" s="134">
        <v>10</v>
      </c>
      <c r="I268" s="51">
        <f>(G268*H268)</f>
        <v>90000</v>
      </c>
      <c r="J268" s="126"/>
      <c r="K268" s="134"/>
      <c r="L268" s="47">
        <f>(J268*K268)</f>
        <v>0</v>
      </c>
    </row>
    <row r="269" spans="2:12" ht="15" customHeight="1">
      <c r="B269" s="36"/>
      <c r="C269" s="58" t="str">
        <f t="shared" si="149"/>
        <v>New Transmission Main (DN ...)</v>
      </c>
      <c r="D269" s="122"/>
      <c r="E269" s="61"/>
      <c r="F269" s="101" t="s">
        <v>10</v>
      </c>
      <c r="G269" s="124"/>
      <c r="H269" s="134"/>
      <c r="I269" s="51">
        <f>(G269*H269)</f>
        <v>0</v>
      </c>
      <c r="J269" s="126">
        <v>3000</v>
      </c>
      <c r="K269" s="134">
        <v>110</v>
      </c>
      <c r="L269" s="47">
        <f>(J269*K269)</f>
        <v>330000</v>
      </c>
    </row>
    <row r="270" spans="2:12" ht="15" customHeight="1" thickBot="1">
      <c r="B270" s="59"/>
      <c r="C270" s="60"/>
      <c r="D270" s="121"/>
      <c r="E270" s="103"/>
      <c r="F270" s="102"/>
      <c r="G270" s="125"/>
      <c r="H270" s="135"/>
      <c r="I270" s="64">
        <f>(G270*H270)</f>
        <v>0</v>
      </c>
      <c r="J270" s="127"/>
      <c r="K270" s="135"/>
      <c r="L270" s="63">
        <f>(J270*K270)</f>
        <v>0</v>
      </c>
    </row>
    <row r="271" spans="2:12" ht="15" customHeight="1" thickBot="1">
      <c r="B271" s="13"/>
      <c r="C271" s="157" t="str">
        <f aca="true" t="shared" si="150" ref="C271:C299">($C192)</f>
        <v>Sub-Total 3: </v>
      </c>
      <c r="D271" s="15"/>
      <c r="E271" s="128">
        <v>370000</v>
      </c>
      <c r="F271" s="15"/>
      <c r="G271" s="22"/>
      <c r="H271" s="22"/>
      <c r="I271" s="67">
        <f>SUM(I268:I270)</f>
        <v>90000</v>
      </c>
      <c r="J271" s="65"/>
      <c r="K271" s="66"/>
      <c r="L271" s="67">
        <f>SUM(L268:L270)</f>
        <v>330000</v>
      </c>
    </row>
    <row r="272" spans="2:12" ht="15" customHeight="1">
      <c r="B272" s="28" t="s">
        <v>8</v>
      </c>
      <c r="C272" s="152" t="str">
        <f t="shared" si="150"/>
        <v>Reservoirs and Elevated Tanks</v>
      </c>
      <c r="D272" s="99"/>
      <c r="E272" s="30"/>
      <c r="F272" s="100"/>
      <c r="G272" s="31"/>
      <c r="H272" s="32"/>
      <c r="I272" s="50"/>
      <c r="J272" s="57"/>
      <c r="K272" s="32"/>
      <c r="L272" s="32"/>
    </row>
    <row r="273" spans="2:12" ht="15" customHeight="1">
      <c r="B273" s="36"/>
      <c r="C273" s="58" t="str">
        <f t="shared" si="150"/>
        <v>Refurbishment of existing Water Tanks</v>
      </c>
      <c r="D273" s="130" t="s">
        <v>115</v>
      </c>
      <c r="E273" s="61"/>
      <c r="F273" s="101" t="s">
        <v>12</v>
      </c>
      <c r="G273" s="124">
        <v>1</v>
      </c>
      <c r="H273" s="139">
        <v>51000</v>
      </c>
      <c r="I273" s="51">
        <f>(G273*H273)</f>
        <v>51000</v>
      </c>
      <c r="J273" s="126"/>
      <c r="K273" s="134"/>
      <c r="L273" s="47">
        <f>(J273*K273)</f>
        <v>0</v>
      </c>
    </row>
    <row r="274" spans="2:12" ht="15" customHeight="1">
      <c r="B274" s="36"/>
      <c r="C274" s="58" t="str">
        <f t="shared" si="150"/>
        <v>Refurbishment of existing Ground Reservoirs</v>
      </c>
      <c r="D274" s="130"/>
      <c r="E274" s="61"/>
      <c r="F274" s="101" t="s">
        <v>14</v>
      </c>
      <c r="G274" s="124"/>
      <c r="H274" s="139">
        <f>($H$37)</f>
        <v>0</v>
      </c>
      <c r="I274" s="51">
        <f>(G274*H274)</f>
        <v>0</v>
      </c>
      <c r="J274" s="126"/>
      <c r="K274" s="134"/>
      <c r="L274" s="47">
        <f>(J274*K274)</f>
        <v>0</v>
      </c>
    </row>
    <row r="275" spans="2:12" ht="15" customHeight="1" thickBot="1">
      <c r="B275" s="59"/>
      <c r="C275" s="60" t="str">
        <f t="shared" si="150"/>
        <v>Additional Storage Capacities</v>
      </c>
      <c r="D275" s="121"/>
      <c r="E275" s="103"/>
      <c r="F275" s="102" t="s">
        <v>14</v>
      </c>
      <c r="G275" s="125">
        <v>200</v>
      </c>
      <c r="H275" s="139">
        <f>($H$38)</f>
        <v>250</v>
      </c>
      <c r="I275" s="64">
        <f>(G275*H275)</f>
        <v>50000</v>
      </c>
      <c r="J275" s="127">
        <v>500</v>
      </c>
      <c r="K275" s="135">
        <v>250</v>
      </c>
      <c r="L275" s="63">
        <f>(J275*K275)</f>
        <v>125000</v>
      </c>
    </row>
    <row r="276" spans="2:12" ht="15" customHeight="1" thickBot="1">
      <c r="B276" s="13"/>
      <c r="C276" s="157" t="str">
        <f t="shared" si="150"/>
        <v>Sub-Total 4: </v>
      </c>
      <c r="D276" s="15"/>
      <c r="E276" s="128">
        <v>200000</v>
      </c>
      <c r="F276" s="15"/>
      <c r="G276" s="22"/>
      <c r="H276" s="22"/>
      <c r="I276" s="67">
        <f>SUM(I273:I275)</f>
        <v>101000</v>
      </c>
      <c r="J276" s="65"/>
      <c r="K276" s="66"/>
      <c r="L276" s="67">
        <f>SUM(L273:L275)</f>
        <v>125000</v>
      </c>
    </row>
    <row r="277" spans="2:12" ht="15" customHeight="1">
      <c r="B277" s="28" t="s">
        <v>9</v>
      </c>
      <c r="C277" s="152" t="str">
        <f t="shared" si="150"/>
        <v>Distribution Network</v>
      </c>
      <c r="D277" s="99"/>
      <c r="E277" s="30"/>
      <c r="F277" s="100"/>
      <c r="G277" s="31"/>
      <c r="H277" s="32"/>
      <c r="I277" s="50"/>
      <c r="J277" s="57"/>
      <c r="K277" s="32"/>
      <c r="L277" s="32"/>
    </row>
    <row r="278" spans="2:12" ht="15" customHeight="1">
      <c r="B278" s="36"/>
      <c r="C278" s="58" t="str">
        <f t="shared" si="150"/>
        <v>Replacement of exist. Distribution Lines (DN100-DN200)</v>
      </c>
      <c r="D278" s="130"/>
      <c r="E278" s="61"/>
      <c r="F278" s="101" t="s">
        <v>10</v>
      </c>
      <c r="G278" s="124">
        <v>3900</v>
      </c>
      <c r="H278" s="139">
        <f>($H$41)</f>
        <v>65</v>
      </c>
      <c r="I278" s="51">
        <f aca="true" t="shared" si="151" ref="I278:I283">(G278*H278)</f>
        <v>253500</v>
      </c>
      <c r="J278" s="126"/>
      <c r="K278" s="134"/>
      <c r="L278" s="47">
        <f aca="true" t="shared" si="152" ref="L278:L283">(J278*K278)</f>
        <v>0</v>
      </c>
    </row>
    <row r="279" spans="2:12" ht="15" customHeight="1">
      <c r="B279" s="36"/>
      <c r="C279" s="58" t="str">
        <f t="shared" si="150"/>
        <v>Replacement of exist. Distribution Lines (DN50-DN80)</v>
      </c>
      <c r="D279" s="130"/>
      <c r="E279" s="61"/>
      <c r="F279" s="101" t="s">
        <v>10</v>
      </c>
      <c r="G279" s="124">
        <v>11000</v>
      </c>
      <c r="H279" s="139">
        <f>($H$42)</f>
        <v>25</v>
      </c>
      <c r="I279" s="51">
        <f t="shared" si="151"/>
        <v>275000</v>
      </c>
      <c r="J279" s="126"/>
      <c r="K279" s="134"/>
      <c r="L279" s="47">
        <f t="shared" si="152"/>
        <v>0</v>
      </c>
    </row>
    <row r="280" spans="2:12" ht="15" customHeight="1">
      <c r="B280" s="36"/>
      <c r="C280" s="58" t="str">
        <f t="shared" si="150"/>
        <v>Replacement of exist. Service Lines (DN25-DN40)</v>
      </c>
      <c r="D280" s="130"/>
      <c r="E280" s="61"/>
      <c r="F280" s="101" t="s">
        <v>10</v>
      </c>
      <c r="G280" s="124">
        <v>5600</v>
      </c>
      <c r="H280" s="139">
        <f>($H$43)</f>
        <v>15</v>
      </c>
      <c r="I280" s="51">
        <f t="shared" si="151"/>
        <v>84000</v>
      </c>
      <c r="J280" s="126"/>
      <c r="K280" s="134"/>
      <c r="L280" s="47">
        <f t="shared" si="152"/>
        <v>0</v>
      </c>
    </row>
    <row r="281" spans="2:12" ht="15" customHeight="1">
      <c r="B281" s="36"/>
      <c r="C281" s="58" t="str">
        <f t="shared" si="150"/>
        <v>New Distribution Lines (DN100-DN200)</v>
      </c>
      <c r="D281" s="186"/>
      <c r="E281" s="61"/>
      <c r="F281" s="101" t="s">
        <v>10</v>
      </c>
      <c r="G281" s="124">
        <v>3400</v>
      </c>
      <c r="H281" s="139">
        <f>($H$44)</f>
        <v>65</v>
      </c>
      <c r="I281" s="51">
        <f t="shared" si="151"/>
        <v>221000</v>
      </c>
      <c r="J281" s="126">
        <v>2400</v>
      </c>
      <c r="K281" s="134">
        <v>65</v>
      </c>
      <c r="L281" s="47">
        <f t="shared" si="152"/>
        <v>156000</v>
      </c>
    </row>
    <row r="282" spans="2:12" ht="15" customHeight="1">
      <c r="B282" s="59"/>
      <c r="C282" s="58" t="str">
        <f t="shared" si="150"/>
        <v>New Distribution Lines (DN50-DN80)</v>
      </c>
      <c r="D282" s="186"/>
      <c r="E282" s="61"/>
      <c r="F282" s="101" t="s">
        <v>10</v>
      </c>
      <c r="G282" s="124">
        <v>17100</v>
      </c>
      <c r="H282" s="139">
        <f>($H$45)</f>
        <v>25</v>
      </c>
      <c r="I282" s="51">
        <f t="shared" si="151"/>
        <v>427500</v>
      </c>
      <c r="J282" s="126">
        <v>12600</v>
      </c>
      <c r="K282" s="134">
        <v>25</v>
      </c>
      <c r="L282" s="47">
        <f t="shared" si="152"/>
        <v>315000</v>
      </c>
    </row>
    <row r="283" spans="2:12" ht="15" customHeight="1" thickBot="1">
      <c r="B283" s="59"/>
      <c r="C283" s="60" t="str">
        <f t="shared" si="150"/>
        <v>New Service Lines (DN25-DN40)</v>
      </c>
      <c r="D283" s="186"/>
      <c r="E283" s="103"/>
      <c r="F283" s="101" t="s">
        <v>10</v>
      </c>
      <c r="G283" s="124">
        <v>13700</v>
      </c>
      <c r="H283" s="139">
        <f>($H$46)</f>
        <v>15</v>
      </c>
      <c r="I283" s="51">
        <f t="shared" si="151"/>
        <v>205500</v>
      </c>
      <c r="J283" s="126">
        <v>15000</v>
      </c>
      <c r="K283" s="134">
        <v>15</v>
      </c>
      <c r="L283" s="47">
        <f t="shared" si="152"/>
        <v>225000</v>
      </c>
    </row>
    <row r="284" spans="2:12" ht="15" customHeight="1" thickBot="1">
      <c r="B284" s="13"/>
      <c r="C284" s="157" t="str">
        <f t="shared" si="150"/>
        <v>Sub-Total 5: </v>
      </c>
      <c r="D284" s="15"/>
      <c r="E284" s="128">
        <v>1125000</v>
      </c>
      <c r="F284" s="15"/>
      <c r="G284" s="22"/>
      <c r="H284" s="22"/>
      <c r="I284" s="67">
        <f>SUM(I278:I283)</f>
        <v>1466500</v>
      </c>
      <c r="J284" s="65"/>
      <c r="K284" s="66"/>
      <c r="L284" s="67">
        <f>SUM(L278:L283)</f>
        <v>696000</v>
      </c>
    </row>
    <row r="285" spans="2:12" ht="15" customHeight="1">
      <c r="B285" s="28" t="s">
        <v>38</v>
      </c>
      <c r="C285" s="152" t="str">
        <f t="shared" si="150"/>
        <v>Metering and Connections</v>
      </c>
      <c r="D285" s="99"/>
      <c r="E285" s="30"/>
      <c r="F285" s="100"/>
      <c r="G285" s="31"/>
      <c r="H285" s="32"/>
      <c r="I285" s="50"/>
      <c r="J285" s="57"/>
      <c r="K285" s="32"/>
      <c r="L285" s="32"/>
    </row>
    <row r="286" spans="2:12" ht="15" customHeight="1">
      <c r="B286" s="36"/>
      <c r="C286" s="58" t="str">
        <f t="shared" si="150"/>
        <v>Purchase of water meters, valves &amp; fittings</v>
      </c>
      <c r="D286" s="130"/>
      <c r="E286" s="61"/>
      <c r="F286" s="101" t="s">
        <v>72</v>
      </c>
      <c r="G286" s="124">
        <v>6500</v>
      </c>
      <c r="H286" s="139">
        <f>($H$49)</f>
        <v>35</v>
      </c>
      <c r="I286" s="51">
        <f>(G286*H286)</f>
        <v>227500</v>
      </c>
      <c r="J286" s="126">
        <v>3200</v>
      </c>
      <c r="K286" s="134">
        <v>35</v>
      </c>
      <c r="L286" s="47">
        <f>(J286*K286)</f>
        <v>112000</v>
      </c>
    </row>
    <row r="287" spans="2:12" ht="15" customHeight="1">
      <c r="B287" s="36"/>
      <c r="C287" s="58" t="str">
        <f t="shared" si="150"/>
        <v>Purchase of bulk WMs, valves &amp; fittings</v>
      </c>
      <c r="D287" s="130"/>
      <c r="E287" s="61"/>
      <c r="F287" s="101" t="s">
        <v>73</v>
      </c>
      <c r="G287" s="124"/>
      <c r="H287" s="139"/>
      <c r="I287" s="51">
        <f>(G287*H287)</f>
        <v>0</v>
      </c>
      <c r="J287" s="126"/>
      <c r="K287" s="134"/>
      <c r="L287" s="47">
        <f>(J287*K287)</f>
        <v>0</v>
      </c>
    </row>
    <row r="288" spans="2:12" ht="15" customHeight="1">
      <c r="B288" s="36"/>
      <c r="C288" s="58" t="str">
        <f t="shared" si="150"/>
        <v>Installation of water meters at exisit. HCs</v>
      </c>
      <c r="D288" s="130"/>
      <c r="E288" s="61"/>
      <c r="F288" s="101" t="s">
        <v>72</v>
      </c>
      <c r="G288" s="124">
        <v>2250</v>
      </c>
      <c r="H288" s="139">
        <f>($H$51)</f>
        <v>15</v>
      </c>
      <c r="I288" s="51">
        <f>(G288*H288)</f>
        <v>33750</v>
      </c>
      <c r="J288" s="126"/>
      <c r="K288" s="134"/>
      <c r="L288" s="47">
        <f>(J288*K288)</f>
        <v>0</v>
      </c>
    </row>
    <row r="289" spans="2:12" ht="15" customHeight="1">
      <c r="B289" s="36"/>
      <c r="C289" s="58" t="str">
        <f t="shared" si="150"/>
        <v>Installation / construction of new HCs</v>
      </c>
      <c r="D289" s="130"/>
      <c r="E289" s="61"/>
      <c r="F289" s="101" t="s">
        <v>72</v>
      </c>
      <c r="G289" s="124">
        <v>4250</v>
      </c>
      <c r="H289" s="139">
        <f>($H$52)</f>
        <v>25</v>
      </c>
      <c r="I289" s="51">
        <f>(G289*H289)</f>
        <v>106250</v>
      </c>
      <c r="J289" s="126">
        <v>3200</v>
      </c>
      <c r="K289" s="134">
        <v>25</v>
      </c>
      <c r="L289" s="47">
        <f>(J289*K289)</f>
        <v>80000</v>
      </c>
    </row>
    <row r="290" spans="2:12" ht="15" customHeight="1" thickBot="1">
      <c r="B290" s="59"/>
      <c r="C290" s="60" t="str">
        <f t="shared" si="150"/>
        <v>Construction of Public Taps (PTs)</v>
      </c>
      <c r="D290" s="131"/>
      <c r="E290" s="103"/>
      <c r="F290" s="102"/>
      <c r="G290" s="62">
        <v>7</v>
      </c>
      <c r="H290" s="139">
        <v>2500</v>
      </c>
      <c r="I290" s="64">
        <f>(G290*H290)</f>
        <v>17500</v>
      </c>
      <c r="J290" s="127">
        <v>11</v>
      </c>
      <c r="K290" s="135">
        <v>2500</v>
      </c>
      <c r="L290" s="63">
        <f>(J290*K290)</f>
        <v>27500</v>
      </c>
    </row>
    <row r="291" spans="2:12" ht="15" customHeight="1" thickBot="1">
      <c r="B291" s="13"/>
      <c r="C291" s="157" t="str">
        <f t="shared" si="150"/>
        <v>Sub-Total 6: </v>
      </c>
      <c r="D291" s="15"/>
      <c r="E291" s="128">
        <v>0</v>
      </c>
      <c r="F291" s="15"/>
      <c r="G291" s="22"/>
      <c r="H291" s="22"/>
      <c r="I291" s="67">
        <f>SUM(I286:I290)</f>
        <v>385000</v>
      </c>
      <c r="J291" s="65"/>
      <c r="K291" s="66"/>
      <c r="L291" s="67">
        <f>SUM(L286:L290)</f>
        <v>219500</v>
      </c>
    </row>
    <row r="292" spans="2:12" ht="15" customHeight="1">
      <c r="B292" s="28" t="s">
        <v>41</v>
      </c>
      <c r="C292" s="159" t="str">
        <f t="shared" si="150"/>
        <v>Miscellaneous</v>
      </c>
      <c r="D292" s="99"/>
      <c r="E292" s="30"/>
      <c r="F292" s="100"/>
      <c r="G292" s="31"/>
      <c r="H292" s="32"/>
      <c r="I292" s="50"/>
      <c r="J292" s="57"/>
      <c r="K292" s="32"/>
      <c r="L292" s="32"/>
    </row>
    <row r="293" spans="2:12" ht="15" customHeight="1">
      <c r="B293" s="36"/>
      <c r="C293" s="58" t="str">
        <f t="shared" si="150"/>
        <v>Office , IT and Communication Equipment </v>
      </c>
      <c r="D293" s="130"/>
      <c r="E293" s="61"/>
      <c r="F293" s="101" t="s">
        <v>12</v>
      </c>
      <c r="G293" s="124">
        <v>1</v>
      </c>
      <c r="H293" s="139">
        <v>40000</v>
      </c>
      <c r="I293" s="51">
        <f>(G293*H293)</f>
        <v>40000</v>
      </c>
      <c r="J293" s="126">
        <v>1</v>
      </c>
      <c r="K293" s="134">
        <v>48000</v>
      </c>
      <c r="L293" s="47">
        <f>(J293*K293)</f>
        <v>48000</v>
      </c>
    </row>
    <row r="294" spans="2:12" ht="15" customHeight="1">
      <c r="B294" s="36"/>
      <c r="C294" s="58" t="str">
        <f t="shared" si="150"/>
        <v>Cars and Pick-ups</v>
      </c>
      <c r="D294" s="130"/>
      <c r="E294" s="61"/>
      <c r="F294" s="101" t="s">
        <v>72</v>
      </c>
      <c r="G294" s="124">
        <v>4</v>
      </c>
      <c r="H294" s="139">
        <f>($H$57)</f>
        <v>20000</v>
      </c>
      <c r="I294" s="51">
        <f>(G294*H294)</f>
        <v>80000</v>
      </c>
      <c r="J294" s="126">
        <v>1</v>
      </c>
      <c r="K294" s="134">
        <v>20000</v>
      </c>
      <c r="L294" s="47">
        <f>(J294*K294)</f>
        <v>20000</v>
      </c>
    </row>
    <row r="295" spans="2:12" ht="15" customHeight="1">
      <c r="B295" s="36"/>
      <c r="C295" s="58" t="str">
        <f t="shared" si="150"/>
        <v>Motorbikes</v>
      </c>
      <c r="D295" s="130"/>
      <c r="E295" s="61"/>
      <c r="F295" s="101" t="s">
        <v>73</v>
      </c>
      <c r="G295" s="124">
        <v>8</v>
      </c>
      <c r="H295" s="139">
        <f>($H$58)</f>
        <v>4000</v>
      </c>
      <c r="I295" s="51">
        <f>(G295*H295)</f>
        <v>32000</v>
      </c>
      <c r="J295" s="126">
        <v>2</v>
      </c>
      <c r="K295" s="134">
        <v>4000</v>
      </c>
      <c r="L295" s="47">
        <f>(J295*K295)</f>
        <v>8000</v>
      </c>
    </row>
    <row r="296" spans="2:12" ht="15" customHeight="1">
      <c r="B296" s="36"/>
      <c r="C296" s="58" t="str">
        <f t="shared" si="150"/>
        <v>...</v>
      </c>
      <c r="D296" s="130"/>
      <c r="E296" s="61"/>
      <c r="F296" s="101" t="s">
        <v>12</v>
      </c>
      <c r="G296" s="124"/>
      <c r="H296" s="139"/>
      <c r="I296" s="51">
        <f>(G296*H296)</f>
        <v>0</v>
      </c>
      <c r="J296" s="126"/>
      <c r="K296" s="134"/>
      <c r="L296" s="47">
        <f>(J296*K296)</f>
        <v>0</v>
      </c>
    </row>
    <row r="297" spans="2:12" ht="15" customHeight="1" thickBot="1">
      <c r="B297" s="59"/>
      <c r="C297" s="60" t="str">
        <f t="shared" si="150"/>
        <v>...</v>
      </c>
      <c r="D297" s="131"/>
      <c r="E297" s="103"/>
      <c r="F297" s="102"/>
      <c r="G297" s="125"/>
      <c r="H297" s="139"/>
      <c r="I297" s="64">
        <f>(G297*H297)</f>
        <v>0</v>
      </c>
      <c r="J297" s="127"/>
      <c r="K297" s="135"/>
      <c r="L297" s="63">
        <f>(J297*K297)</f>
        <v>0</v>
      </c>
    </row>
    <row r="298" spans="2:12" ht="15" customHeight="1" thickBot="1">
      <c r="B298" s="13"/>
      <c r="C298" s="157" t="str">
        <f t="shared" si="150"/>
        <v>Sub-Total 7: </v>
      </c>
      <c r="D298" s="15"/>
      <c r="E298" s="129">
        <v>0</v>
      </c>
      <c r="F298" s="15"/>
      <c r="G298" s="22"/>
      <c r="H298" s="22"/>
      <c r="I298" s="67">
        <f>SUM(I293:I297)</f>
        <v>152000</v>
      </c>
      <c r="J298" s="65"/>
      <c r="K298" s="66"/>
      <c r="L298" s="67">
        <f>SUM(L293:L297)</f>
        <v>76000</v>
      </c>
    </row>
    <row r="299" spans="2:12" ht="15" customHeight="1" thickBot="1">
      <c r="B299" s="75"/>
      <c r="C299" s="157" t="str">
        <f t="shared" si="150"/>
        <v>Total 1 to 7: </v>
      </c>
      <c r="D299" s="77"/>
      <c r="E299" s="108">
        <f>(E253+E266+E271+E276+E284+E291+E298)</f>
        <v>1695000</v>
      </c>
      <c r="F299" s="77"/>
      <c r="G299" s="78"/>
      <c r="H299" s="78"/>
      <c r="I299" s="79">
        <f>(I253+I266+I271+I276+I284+I291+I298)</f>
        <v>3273500</v>
      </c>
      <c r="J299" s="80"/>
      <c r="K299" s="81"/>
      <c r="L299" s="79">
        <f>(L253+L266+L271+L276+L284+L291+L298)</f>
        <v>2752500</v>
      </c>
    </row>
    <row r="300" spans="2:12" ht="15" customHeight="1">
      <c r="B300" s="28" t="s">
        <v>43</v>
      </c>
      <c r="C300" s="29" t="s">
        <v>124</v>
      </c>
      <c r="D300" s="99"/>
      <c r="E300" s="30"/>
      <c r="F300" s="100"/>
      <c r="G300" s="31"/>
      <c r="H300" s="32"/>
      <c r="I300" s="50"/>
      <c r="J300" s="85"/>
      <c r="K300" s="32"/>
      <c r="L300" s="32"/>
    </row>
    <row r="301" spans="2:12" ht="15" customHeight="1">
      <c r="B301" s="36"/>
      <c r="C301" s="14" t="str">
        <f>($C$64)</f>
        <v>Service Contract Support</v>
      </c>
      <c r="D301" s="132"/>
      <c r="E301" s="109"/>
      <c r="F301" s="107" t="s">
        <v>11</v>
      </c>
      <c r="G301" s="136">
        <f>($G$64)</f>
        <v>10</v>
      </c>
      <c r="H301" s="47"/>
      <c r="I301" s="51">
        <f>(I299*G301)/100</f>
        <v>327350</v>
      </c>
      <c r="J301" s="137">
        <f>($J$64)</f>
        <v>7</v>
      </c>
      <c r="K301" s="82"/>
      <c r="L301" s="47">
        <f>(L299*J301)/100</f>
        <v>192675</v>
      </c>
    </row>
    <row r="302" spans="2:12" ht="15" customHeight="1">
      <c r="B302" s="36"/>
      <c r="C302" s="14" t="str">
        <f>($C$65)</f>
        <v>...</v>
      </c>
      <c r="D302" s="132"/>
      <c r="E302" s="109"/>
      <c r="F302" s="107" t="s">
        <v>11</v>
      </c>
      <c r="G302" s="136">
        <f>($G$65)</f>
        <v>0</v>
      </c>
      <c r="H302" s="139"/>
      <c r="I302" s="51">
        <f>(I299*G302)/100</f>
        <v>0</v>
      </c>
      <c r="J302" s="137">
        <f>($J$65)</f>
        <v>0</v>
      </c>
      <c r="K302" s="82"/>
      <c r="L302" s="47">
        <f>(L299*J302)/100</f>
        <v>0</v>
      </c>
    </row>
    <row r="303" spans="2:12" ht="15" customHeight="1">
      <c r="B303" s="36"/>
      <c r="C303" s="14" t="str">
        <f>($C$66)</f>
        <v>...</v>
      </c>
      <c r="D303" s="132"/>
      <c r="E303" s="109"/>
      <c r="F303" s="107" t="s">
        <v>11</v>
      </c>
      <c r="G303" s="136">
        <f>($G$66)</f>
        <v>0</v>
      </c>
      <c r="H303" s="47"/>
      <c r="I303" s="51">
        <f>(I299*G303)/100</f>
        <v>0</v>
      </c>
      <c r="J303" s="137">
        <f>($J$66)</f>
        <v>0</v>
      </c>
      <c r="K303" s="82"/>
      <c r="L303" s="47">
        <f>(L299*J303)/100</f>
        <v>0</v>
      </c>
    </row>
    <row r="304" spans="2:12" ht="15" customHeight="1" thickBot="1">
      <c r="B304" s="59"/>
      <c r="C304" s="14" t="str">
        <f>($C$67)</f>
        <v>...</v>
      </c>
      <c r="D304" s="132"/>
      <c r="E304" s="109"/>
      <c r="F304" s="107" t="s">
        <v>11</v>
      </c>
      <c r="G304" s="136">
        <f>($G$67)</f>
        <v>0</v>
      </c>
      <c r="H304" s="63"/>
      <c r="I304" s="51">
        <f>(I299*G304)/100</f>
        <v>0</v>
      </c>
      <c r="J304" s="137">
        <f>($J$67)</f>
        <v>0</v>
      </c>
      <c r="K304" s="83"/>
      <c r="L304" s="86">
        <f>(L299*J304)/100</f>
        <v>0</v>
      </c>
    </row>
    <row r="305" spans="2:12" ht="15" customHeight="1" thickBot="1">
      <c r="B305" s="13"/>
      <c r="C305" s="68" t="s">
        <v>44</v>
      </c>
      <c r="D305" s="11"/>
      <c r="E305" s="112"/>
      <c r="F305" s="11"/>
      <c r="G305" s="113">
        <f>SUM(G301:G304)</f>
        <v>10</v>
      </c>
      <c r="H305" s="73"/>
      <c r="I305" s="84">
        <f>SUM(I301:I304)</f>
        <v>327350</v>
      </c>
      <c r="J305" s="74">
        <f>SUM(J301:J304)</f>
        <v>7</v>
      </c>
      <c r="K305" s="74"/>
      <c r="L305" s="67">
        <f>SUM(L301:L304)</f>
        <v>192675</v>
      </c>
    </row>
    <row r="306" spans="2:12" ht="15" customHeight="1" thickBot="1">
      <c r="B306" s="75"/>
      <c r="C306" s="76" t="s">
        <v>64</v>
      </c>
      <c r="D306" s="114"/>
      <c r="E306" s="115"/>
      <c r="F306" s="77"/>
      <c r="G306" s="78"/>
      <c r="H306" s="116"/>
      <c r="I306" s="79">
        <f>(I299+I305)</f>
        <v>3600850</v>
      </c>
      <c r="J306" s="80"/>
      <c r="K306" s="81"/>
      <c r="L306" s="79">
        <f>(L299+L305)</f>
        <v>2945175</v>
      </c>
    </row>
    <row r="307" spans="2:12" ht="15" customHeight="1">
      <c r="B307" s="24" t="s">
        <v>65</v>
      </c>
      <c r="C307" s="25" t="s">
        <v>123</v>
      </c>
      <c r="D307" s="105"/>
      <c r="E307" s="30"/>
      <c r="F307" s="100"/>
      <c r="G307" s="26"/>
      <c r="H307" s="27"/>
      <c r="I307" s="52"/>
      <c r="J307" s="85"/>
      <c r="K307" s="32"/>
      <c r="L307" s="32"/>
    </row>
    <row r="308" spans="2:12" ht="15" customHeight="1">
      <c r="B308" s="8" t="s">
        <v>66</v>
      </c>
      <c r="C308" s="14" t="s">
        <v>109</v>
      </c>
      <c r="D308" s="104"/>
      <c r="E308" s="109"/>
      <c r="F308" s="107" t="s">
        <v>11</v>
      </c>
      <c r="G308" s="136">
        <f>($G$71)</f>
        <v>15</v>
      </c>
      <c r="H308" s="47"/>
      <c r="I308" s="51">
        <f>(I306*G308)/100</f>
        <v>540127.5</v>
      </c>
      <c r="J308" s="137">
        <f>($J$71)</f>
        <v>15</v>
      </c>
      <c r="K308" s="82"/>
      <c r="L308" s="47">
        <f>(L306*J308)/100</f>
        <v>441776.25</v>
      </c>
    </row>
    <row r="309" spans="2:12" ht="15" customHeight="1">
      <c r="B309" s="8" t="s">
        <v>67</v>
      </c>
      <c r="C309" s="14" t="s">
        <v>107</v>
      </c>
      <c r="D309" s="106"/>
      <c r="E309" s="216"/>
      <c r="F309" s="107" t="s">
        <v>11</v>
      </c>
      <c r="G309" s="162">
        <f>($G$72)</f>
        <v>10</v>
      </c>
      <c r="H309" s="217"/>
      <c r="I309" s="51">
        <f>(I306+I308)*(G309/100)</f>
        <v>414097.75</v>
      </c>
      <c r="J309" s="165">
        <f>($J$72)</f>
        <v>5</v>
      </c>
      <c r="K309" s="82"/>
      <c r="L309" s="47">
        <f>(L306+L308)*(J309/100)</f>
        <v>169347.5625</v>
      </c>
    </row>
    <row r="310" spans="2:12" ht="15" customHeight="1" thickBot="1">
      <c r="B310" s="19" t="s">
        <v>122</v>
      </c>
      <c r="C310" s="58" t="s">
        <v>108</v>
      </c>
      <c r="D310" s="106"/>
      <c r="E310" s="17"/>
      <c r="F310" s="117" t="s">
        <v>11</v>
      </c>
      <c r="G310" s="136">
        <f>($G$73)</f>
        <v>9</v>
      </c>
      <c r="H310" s="63"/>
      <c r="I310" s="51">
        <f>(I306+I308)*(G310/100)</f>
        <v>372687.975</v>
      </c>
      <c r="J310" s="137">
        <f>($J$73)</f>
        <v>7</v>
      </c>
      <c r="K310" s="82"/>
      <c r="L310" s="86">
        <f>(L306+L308)*(J310/100)</f>
        <v>237086.58750000002</v>
      </c>
    </row>
    <row r="311" spans="2:12" ht="15" customHeight="1" thickBot="1">
      <c r="B311" s="13"/>
      <c r="C311" s="151" t="str">
        <f>($C232)</f>
        <v>Sub-Total 9: </v>
      </c>
      <c r="D311" s="118"/>
      <c r="E311" s="111"/>
      <c r="F311" s="15"/>
      <c r="G311" s="22"/>
      <c r="H311" s="119"/>
      <c r="I311" s="67">
        <f>SUM(I308:I310)</f>
        <v>1326913.225</v>
      </c>
      <c r="J311" s="65"/>
      <c r="K311" s="66"/>
      <c r="L311" s="67">
        <f>SUM(L308:L310)</f>
        <v>848210.4</v>
      </c>
    </row>
    <row r="312" spans="2:12" ht="15" customHeight="1">
      <c r="B312" s="87"/>
      <c r="C312" s="58" t="str">
        <f>($C233)</f>
        <v>Grand Total 1 to 9: (EUR)</v>
      </c>
      <c r="D312" s="89"/>
      <c r="E312" s="120"/>
      <c r="F312" s="89"/>
      <c r="G312" s="90"/>
      <c r="H312" s="90"/>
      <c r="I312" s="91">
        <f>(I306+I311)</f>
        <v>4927763.225</v>
      </c>
      <c r="J312" s="92"/>
      <c r="K312" s="93"/>
      <c r="L312" s="91">
        <f>(L306+L311)</f>
        <v>3793385.4</v>
      </c>
    </row>
    <row r="313" spans="2:12" ht="15" customHeight="1" thickBot="1">
      <c r="B313" s="94"/>
      <c r="C313" s="177" t="str">
        <f>($C234)</f>
        <v>Grand Total 1 to 9: (KShs)</v>
      </c>
      <c r="D313" s="96"/>
      <c r="E313" s="110"/>
      <c r="F313" s="96"/>
      <c r="G313" s="97"/>
      <c r="H313" s="97"/>
      <c r="I313" s="174">
        <f>(I312*$J$4)</f>
        <v>404076584.45</v>
      </c>
      <c r="J313" s="98"/>
      <c r="K313" s="95"/>
      <c r="L313" s="174">
        <f>(L312*$J$4)</f>
        <v>311057602.8</v>
      </c>
    </row>
    <row r="314" ht="15" customHeight="1" thickTop="1"/>
    <row r="315" ht="15" customHeight="1"/>
    <row r="316" ht="15" customHeight="1"/>
    <row r="317" spans="2:12" ht="19.5" customHeight="1">
      <c r="B317" s="20" t="s">
        <v>16</v>
      </c>
      <c r="G317" s="23" t="s">
        <v>80</v>
      </c>
      <c r="L317" s="133" t="s">
        <v>130</v>
      </c>
    </row>
    <row r="318" ht="15" customHeight="1">
      <c r="B318" s="21" t="s">
        <v>143</v>
      </c>
    </row>
    <row r="319" ht="15" customHeight="1"/>
    <row r="320" spans="2:10" ht="15" customHeight="1">
      <c r="B320" s="1" t="s">
        <v>74</v>
      </c>
      <c r="F320" s="14"/>
      <c r="G320" s="35"/>
      <c r="H320" s="33"/>
      <c r="I320" s="34" t="s">
        <v>17</v>
      </c>
      <c r="J320" s="141">
        <f>($J$4)</f>
        <v>82</v>
      </c>
    </row>
    <row r="321" ht="15" customHeight="1" thickBot="1"/>
    <row r="322" spans="2:12" ht="15" customHeight="1">
      <c r="B322" s="9" t="s">
        <v>0</v>
      </c>
      <c r="C322" s="10" t="s">
        <v>5</v>
      </c>
      <c r="D322" s="69"/>
      <c r="E322" s="69" t="s">
        <v>45</v>
      </c>
      <c r="F322" s="40" t="s">
        <v>1</v>
      </c>
      <c r="G322" s="40"/>
      <c r="H322" s="11" t="s">
        <v>20</v>
      </c>
      <c r="I322" s="11"/>
      <c r="J322" s="40"/>
      <c r="K322" s="11" t="s">
        <v>23</v>
      </c>
      <c r="L322" s="42"/>
    </row>
    <row r="323" spans="2:12" ht="15" customHeight="1" thickBot="1">
      <c r="B323" s="37"/>
      <c r="C323" s="38"/>
      <c r="D323" s="53"/>
      <c r="E323" s="53" t="s">
        <v>26</v>
      </c>
      <c r="F323" s="41"/>
      <c r="G323" s="43"/>
      <c r="H323" s="46" t="s">
        <v>21</v>
      </c>
      <c r="I323" s="44"/>
      <c r="J323" s="43"/>
      <c r="K323" s="46" t="s">
        <v>24</v>
      </c>
      <c r="L323" s="45"/>
    </row>
    <row r="324" spans="2:12" ht="15" customHeight="1">
      <c r="B324" s="37"/>
      <c r="C324" s="38"/>
      <c r="D324" s="53"/>
      <c r="E324" s="53" t="s">
        <v>46</v>
      </c>
      <c r="F324" s="39"/>
      <c r="G324" s="48" t="s">
        <v>2</v>
      </c>
      <c r="H324" s="49" t="s">
        <v>3</v>
      </c>
      <c r="I324" s="48" t="s">
        <v>22</v>
      </c>
      <c r="J324" s="53" t="s">
        <v>2</v>
      </c>
      <c r="K324" s="49" t="s">
        <v>3</v>
      </c>
      <c r="L324" s="54" t="s">
        <v>22</v>
      </c>
    </row>
    <row r="325" spans="2:12" ht="15" customHeight="1">
      <c r="B325" s="2"/>
      <c r="C325" s="6"/>
      <c r="D325" s="53"/>
      <c r="E325" s="53" t="s">
        <v>47</v>
      </c>
      <c r="F325" s="16"/>
      <c r="G325" s="3"/>
      <c r="H325" s="16"/>
      <c r="I325" s="3"/>
      <c r="J325" s="2"/>
      <c r="K325" s="16"/>
      <c r="L325" s="55"/>
    </row>
    <row r="326" spans="2:12" ht="15" customHeight="1" thickBot="1">
      <c r="B326" s="4"/>
      <c r="C326" s="7"/>
      <c r="D326" s="70"/>
      <c r="E326" s="53" t="s">
        <v>15</v>
      </c>
      <c r="F326" s="18"/>
      <c r="G326" s="5"/>
      <c r="H326" s="17" t="s">
        <v>15</v>
      </c>
      <c r="I326" s="12" t="s">
        <v>15</v>
      </c>
      <c r="J326" s="4"/>
      <c r="K326" s="17" t="s">
        <v>15</v>
      </c>
      <c r="L326" s="56" t="s">
        <v>15</v>
      </c>
    </row>
    <row r="327" spans="2:12" ht="15" customHeight="1">
      <c r="B327" s="28" t="s">
        <v>4</v>
      </c>
      <c r="C327" s="29" t="str">
        <f>($C$11)</f>
        <v>Raw Water Production  </v>
      </c>
      <c r="D327" s="99"/>
      <c r="E327" s="30"/>
      <c r="F327" s="100"/>
      <c r="G327" s="31"/>
      <c r="H327" s="32"/>
      <c r="I327" s="50"/>
      <c r="J327" s="57"/>
      <c r="K327" s="32"/>
      <c r="L327" s="32"/>
    </row>
    <row r="328" spans="2:12" ht="15" customHeight="1">
      <c r="B328" s="36"/>
      <c r="C328" s="58" t="str">
        <f aca="true" t="shared" si="153" ref="C328:C338">($C249)</f>
        <v>Rehabilitation of Weir and Intake Structure</v>
      </c>
      <c r="D328" s="130" t="s">
        <v>117</v>
      </c>
      <c r="E328" s="61"/>
      <c r="F328" s="101" t="s">
        <v>12</v>
      </c>
      <c r="G328" s="124">
        <v>1</v>
      </c>
      <c r="H328" s="134">
        <v>15000</v>
      </c>
      <c r="I328" s="51">
        <f>(G328*H328)</f>
        <v>15000</v>
      </c>
      <c r="J328" s="126">
        <v>1</v>
      </c>
      <c r="K328" s="134"/>
      <c r="L328" s="47">
        <f>(J328*K328)</f>
        <v>0</v>
      </c>
    </row>
    <row r="329" spans="2:12" ht="15" customHeight="1">
      <c r="B329" s="36"/>
      <c r="C329" s="58" t="str">
        <f t="shared" si="153"/>
        <v>Rehabilitation of existing Raw Water Main (DN ...)</v>
      </c>
      <c r="D329" s="130" t="s">
        <v>115</v>
      </c>
      <c r="E329" s="61"/>
      <c r="F329" s="101" t="s">
        <v>10</v>
      </c>
      <c r="G329" s="124">
        <v>700</v>
      </c>
      <c r="H329" s="134">
        <v>10</v>
      </c>
      <c r="I329" s="51">
        <f>(G329*H329)</f>
        <v>7000</v>
      </c>
      <c r="J329" s="126">
        <v>1</v>
      </c>
      <c r="K329" s="134"/>
      <c r="L329" s="47">
        <f>(J329*K329)</f>
        <v>0</v>
      </c>
    </row>
    <row r="330" spans="2:12" ht="15" customHeight="1">
      <c r="B330" s="36"/>
      <c r="C330" s="58" t="str">
        <f t="shared" si="153"/>
        <v>Extension of Intake Facilities</v>
      </c>
      <c r="D330" s="122"/>
      <c r="E330" s="61"/>
      <c r="F330" s="101" t="s">
        <v>12</v>
      </c>
      <c r="G330" s="124">
        <v>1</v>
      </c>
      <c r="H330" s="134"/>
      <c r="I330" s="51">
        <f>(G330*H330)</f>
        <v>0</v>
      </c>
      <c r="J330" s="126">
        <v>1</v>
      </c>
      <c r="K330" s="134"/>
      <c r="L330" s="47">
        <f>(J330*K330)</f>
        <v>0</v>
      </c>
    </row>
    <row r="331" spans="2:12" ht="15" customHeight="1" thickBot="1">
      <c r="B331" s="59"/>
      <c r="C331" s="60" t="str">
        <f t="shared" si="153"/>
        <v>New Raw Water Main (DN ...)</v>
      </c>
      <c r="D331" s="121"/>
      <c r="E331" s="103"/>
      <c r="F331" s="102" t="s">
        <v>12</v>
      </c>
      <c r="G331" s="125">
        <v>1</v>
      </c>
      <c r="H331" s="135"/>
      <c r="I331" s="64">
        <f>(G331*H331)</f>
        <v>0</v>
      </c>
      <c r="J331" s="127">
        <v>1</v>
      </c>
      <c r="K331" s="135"/>
      <c r="L331" s="63">
        <f>(J331*K331)</f>
        <v>0</v>
      </c>
    </row>
    <row r="332" spans="2:12" ht="15" customHeight="1" thickBot="1">
      <c r="B332" s="13"/>
      <c r="C332" s="155" t="str">
        <f t="shared" si="153"/>
        <v>Sub-Total 1: </v>
      </c>
      <c r="D332" s="15"/>
      <c r="E332" s="128">
        <v>50000</v>
      </c>
      <c r="F332" s="15"/>
      <c r="G332" s="22"/>
      <c r="H332" s="22"/>
      <c r="I332" s="67">
        <f>SUM(I328:I331)</f>
        <v>22000</v>
      </c>
      <c r="J332" s="65"/>
      <c r="K332" s="66"/>
      <c r="L332" s="67">
        <f>SUM(L328:L331)</f>
        <v>0</v>
      </c>
    </row>
    <row r="333" spans="2:12" ht="15" customHeight="1">
      <c r="B333" s="28" t="s">
        <v>6</v>
      </c>
      <c r="C333" s="152" t="str">
        <f t="shared" si="153"/>
        <v>Water Treatment Plant  </v>
      </c>
      <c r="D333" s="99"/>
      <c r="E333" s="30"/>
      <c r="F333" s="100"/>
      <c r="G333" s="31"/>
      <c r="H333" s="32"/>
      <c r="I333" s="50"/>
      <c r="J333" s="57"/>
      <c r="K333" s="32"/>
      <c r="L333" s="32"/>
    </row>
    <row r="334" spans="2:12" ht="15" customHeight="1">
      <c r="B334" s="36"/>
      <c r="C334" s="58" t="str">
        <f t="shared" si="153"/>
        <v>Refurbishment of Offices, Lab. &amp; Workshops</v>
      </c>
      <c r="D334" s="130" t="s">
        <v>115</v>
      </c>
      <c r="E334" s="61"/>
      <c r="F334" s="101" t="s">
        <v>12</v>
      </c>
      <c r="G334" s="124">
        <v>1</v>
      </c>
      <c r="H334" s="134">
        <v>60000</v>
      </c>
      <c r="I334" s="51">
        <f aca="true" t="shared" si="154" ref="I334:I343">(G334*H334)</f>
        <v>60000</v>
      </c>
      <c r="J334" s="126"/>
      <c r="K334" s="134"/>
      <c r="L334" s="47">
        <f aca="true" t="shared" si="155" ref="L334:L343">(J334*K334)</f>
        <v>0</v>
      </c>
    </row>
    <row r="335" spans="2:12" ht="15" customHeight="1">
      <c r="B335" s="36"/>
      <c r="C335" s="58" t="str">
        <f t="shared" si="153"/>
        <v>Rehabilitation of existing Water Treatment Facilities </v>
      </c>
      <c r="D335" s="130" t="s">
        <v>117</v>
      </c>
      <c r="E335" s="61"/>
      <c r="F335" s="101" t="s">
        <v>12</v>
      </c>
      <c r="G335" s="124">
        <v>1</v>
      </c>
      <c r="H335" s="134">
        <v>450000</v>
      </c>
      <c r="I335" s="51">
        <f t="shared" si="154"/>
        <v>450000</v>
      </c>
      <c r="J335" s="126"/>
      <c r="K335" s="134"/>
      <c r="L335" s="47">
        <f t="shared" si="155"/>
        <v>0</v>
      </c>
    </row>
    <row r="336" spans="2:12" ht="15" customHeight="1">
      <c r="B336" s="36"/>
      <c r="C336" s="58" t="str">
        <f t="shared" si="153"/>
        <v>Refurbishment Storage Tanks &amp; Reservoirs</v>
      </c>
      <c r="D336" s="130" t="s">
        <v>117</v>
      </c>
      <c r="E336" s="61"/>
      <c r="F336" s="101" t="s">
        <v>12</v>
      </c>
      <c r="G336" s="124">
        <v>1</v>
      </c>
      <c r="H336" s="134">
        <v>13000</v>
      </c>
      <c r="I336" s="51">
        <f t="shared" si="154"/>
        <v>13000</v>
      </c>
      <c r="J336" s="126"/>
      <c r="K336" s="134"/>
      <c r="L336" s="47">
        <f t="shared" si="155"/>
        <v>0</v>
      </c>
    </row>
    <row r="337" spans="2:12" ht="15" customHeight="1">
      <c r="B337" s="36"/>
      <c r="C337" s="58" t="str">
        <f t="shared" si="153"/>
        <v>Rehabilitation of Low &amp; High Lift Pumping Station</v>
      </c>
      <c r="D337" s="130" t="s">
        <v>117</v>
      </c>
      <c r="E337" s="61"/>
      <c r="F337" s="101" t="s">
        <v>12</v>
      </c>
      <c r="G337" s="124">
        <v>1</v>
      </c>
      <c r="H337" s="134">
        <v>50000</v>
      </c>
      <c r="I337" s="51">
        <f t="shared" si="154"/>
        <v>50000</v>
      </c>
      <c r="J337" s="126"/>
      <c r="K337" s="134"/>
      <c r="L337" s="47">
        <f t="shared" si="155"/>
        <v>0</v>
      </c>
    </row>
    <row r="338" spans="2:12" ht="15" customHeight="1">
      <c r="B338" s="36"/>
      <c r="C338" s="58" t="str">
        <f t="shared" si="153"/>
        <v>Rehabilitation of existing Boreholes</v>
      </c>
      <c r="D338" s="130" t="s">
        <v>115</v>
      </c>
      <c r="E338" s="61"/>
      <c r="F338" s="101" t="s">
        <v>12</v>
      </c>
      <c r="G338" s="124">
        <v>1</v>
      </c>
      <c r="H338" s="134">
        <v>28000</v>
      </c>
      <c r="I338" s="51">
        <f t="shared" si="154"/>
        <v>28000</v>
      </c>
      <c r="J338" s="126"/>
      <c r="K338" s="134"/>
      <c r="L338" s="47">
        <f t="shared" si="155"/>
        <v>0</v>
      </c>
    </row>
    <row r="339" spans="2:12" ht="15" customHeight="1">
      <c r="B339" s="36"/>
      <c r="C339" s="58"/>
      <c r="D339" s="130"/>
      <c r="E339" s="61"/>
      <c r="F339" s="101" t="s">
        <v>12</v>
      </c>
      <c r="G339" s="124">
        <v>1</v>
      </c>
      <c r="H339" s="134"/>
      <c r="I339" s="51">
        <f t="shared" si="154"/>
        <v>0</v>
      </c>
      <c r="J339" s="126"/>
      <c r="K339" s="134"/>
      <c r="L339" s="47">
        <f t="shared" si="155"/>
        <v>0</v>
      </c>
    </row>
    <row r="340" spans="2:12" ht="15" customHeight="1">
      <c r="B340" s="36"/>
      <c r="C340" s="58" t="str">
        <f aca="true" t="shared" si="156" ref="C340:C348">($C261)</f>
        <v>New Office, Workshop and Storage Facilities</v>
      </c>
      <c r="D340" s="123"/>
      <c r="E340" s="109"/>
      <c r="F340" s="107" t="s">
        <v>12</v>
      </c>
      <c r="G340" s="124">
        <v>1</v>
      </c>
      <c r="H340" s="134"/>
      <c r="I340" s="51">
        <f t="shared" si="154"/>
        <v>0</v>
      </c>
      <c r="J340" s="126">
        <v>1</v>
      </c>
      <c r="K340" s="134">
        <v>70000</v>
      </c>
      <c r="L340" s="47">
        <f t="shared" si="155"/>
        <v>70000</v>
      </c>
    </row>
    <row r="341" spans="2:12" ht="15" customHeight="1">
      <c r="B341" s="36"/>
      <c r="C341" s="58" t="str">
        <f t="shared" si="156"/>
        <v>New Water Treatment Plant </v>
      </c>
      <c r="D341" s="123"/>
      <c r="E341" s="109"/>
      <c r="F341" s="107" t="s">
        <v>13</v>
      </c>
      <c r="G341" s="124"/>
      <c r="H341" s="139">
        <f>($H$25)</f>
        <v>450</v>
      </c>
      <c r="I341" s="51">
        <f t="shared" si="154"/>
        <v>0</v>
      </c>
      <c r="J341" s="126">
        <v>2400</v>
      </c>
      <c r="K341" s="134">
        <v>450</v>
      </c>
      <c r="L341" s="47">
        <f t="shared" si="155"/>
        <v>1080000</v>
      </c>
    </row>
    <row r="342" spans="2:12" ht="15" customHeight="1">
      <c r="B342" s="36"/>
      <c r="C342" s="58" t="str">
        <f t="shared" si="156"/>
        <v>New Storage Capacities</v>
      </c>
      <c r="D342" s="123"/>
      <c r="E342" s="109"/>
      <c r="F342" s="107" t="s">
        <v>14</v>
      </c>
      <c r="G342" s="124"/>
      <c r="H342" s="139">
        <f>($H$26)</f>
        <v>200</v>
      </c>
      <c r="I342" s="51">
        <f t="shared" si="154"/>
        <v>0</v>
      </c>
      <c r="J342" s="126">
        <v>250</v>
      </c>
      <c r="K342" s="134">
        <v>200</v>
      </c>
      <c r="L342" s="47">
        <f t="shared" si="155"/>
        <v>50000</v>
      </c>
    </row>
    <row r="343" spans="2:12" ht="15" customHeight="1">
      <c r="B343" s="36"/>
      <c r="C343" s="58" t="str">
        <f t="shared" si="156"/>
        <v>New Low &amp; High Lift Pumping Facilities</v>
      </c>
      <c r="D343" s="123"/>
      <c r="E343" s="109"/>
      <c r="F343" s="107" t="s">
        <v>13</v>
      </c>
      <c r="G343" s="124"/>
      <c r="H343" s="139">
        <f>($H$27)</f>
        <v>40</v>
      </c>
      <c r="I343" s="51">
        <f t="shared" si="154"/>
        <v>0</v>
      </c>
      <c r="J343" s="126">
        <v>2400</v>
      </c>
      <c r="K343" s="134">
        <v>40</v>
      </c>
      <c r="L343" s="47">
        <f t="shared" si="155"/>
        <v>96000</v>
      </c>
    </row>
    <row r="344" spans="2:12" ht="15" customHeight="1" thickBot="1">
      <c r="B344" s="36"/>
      <c r="C344" s="60" t="str">
        <f t="shared" si="156"/>
        <v>New Boreholes</v>
      </c>
      <c r="D344" s="121"/>
      <c r="E344" s="103"/>
      <c r="F344" s="102" t="s">
        <v>72</v>
      </c>
      <c r="G344" s="125">
        <v>6</v>
      </c>
      <c r="H344" s="135">
        <v>20000</v>
      </c>
      <c r="I344" s="64">
        <f>(G344*H344)</f>
        <v>120000</v>
      </c>
      <c r="J344" s="127"/>
      <c r="K344" s="135"/>
      <c r="L344" s="63">
        <f>(J344*K344)</f>
        <v>0</v>
      </c>
    </row>
    <row r="345" spans="2:12" ht="15" customHeight="1" thickBot="1">
      <c r="B345" s="13"/>
      <c r="C345" s="157" t="str">
        <f t="shared" si="156"/>
        <v>Sub-Total 2: </v>
      </c>
      <c r="D345" s="15"/>
      <c r="E345" s="128">
        <v>200000</v>
      </c>
      <c r="F345" s="15"/>
      <c r="G345" s="22"/>
      <c r="H345" s="22"/>
      <c r="I345" s="67">
        <f>SUM(I334:I344)</f>
        <v>721000</v>
      </c>
      <c r="J345" s="65"/>
      <c r="K345" s="66"/>
      <c r="L345" s="67">
        <f>SUM(L334:L344)</f>
        <v>1296000</v>
      </c>
    </row>
    <row r="346" spans="2:12" ht="15" customHeight="1">
      <c r="B346" s="28" t="s">
        <v>7</v>
      </c>
      <c r="C346" s="152" t="str">
        <f t="shared" si="156"/>
        <v>Transmission and Pumping Main</v>
      </c>
      <c r="D346" s="99"/>
      <c r="E346" s="30"/>
      <c r="F346" s="100"/>
      <c r="G346" s="31"/>
      <c r="H346" s="32"/>
      <c r="I346" s="50"/>
      <c r="J346" s="57"/>
      <c r="K346" s="32"/>
      <c r="L346" s="32"/>
    </row>
    <row r="347" spans="2:12" ht="15" customHeight="1">
      <c r="B347" s="36"/>
      <c r="C347" s="58" t="str">
        <f t="shared" si="156"/>
        <v>Rehabilitation of existing Transmission Main (DN ...)</v>
      </c>
      <c r="D347" s="130"/>
      <c r="E347" s="61"/>
      <c r="F347" s="101" t="s">
        <v>10</v>
      </c>
      <c r="G347" s="124">
        <v>12000</v>
      </c>
      <c r="H347" s="134">
        <v>10</v>
      </c>
      <c r="I347" s="51">
        <f>(G347*H347)</f>
        <v>120000</v>
      </c>
      <c r="J347" s="126"/>
      <c r="K347" s="134"/>
      <c r="L347" s="47">
        <f>(J347*K347)</f>
        <v>0</v>
      </c>
    </row>
    <row r="348" spans="2:12" ht="15" customHeight="1">
      <c r="B348" s="36"/>
      <c r="C348" s="58" t="str">
        <f t="shared" si="156"/>
        <v>New Transmission Main (DN ...)</v>
      </c>
      <c r="D348" s="122"/>
      <c r="E348" s="61"/>
      <c r="F348" s="101" t="s">
        <v>10</v>
      </c>
      <c r="G348" s="124">
        <v>700</v>
      </c>
      <c r="H348" s="134">
        <v>110</v>
      </c>
      <c r="I348" s="51">
        <f>(G348*H348)</f>
        <v>77000</v>
      </c>
      <c r="J348" s="126">
        <v>6000</v>
      </c>
      <c r="K348" s="134">
        <v>110</v>
      </c>
      <c r="L348" s="47">
        <f>(J348*K348)</f>
        <v>660000</v>
      </c>
    </row>
    <row r="349" spans="2:12" ht="15" customHeight="1" thickBot="1">
      <c r="B349" s="59"/>
      <c r="C349" s="60"/>
      <c r="D349" s="121"/>
      <c r="E349" s="103"/>
      <c r="F349" s="102"/>
      <c r="G349" s="125"/>
      <c r="H349" s="135"/>
      <c r="I349" s="64">
        <f>(G349*H349)</f>
        <v>0</v>
      </c>
      <c r="J349" s="127"/>
      <c r="K349" s="135"/>
      <c r="L349" s="63">
        <f>(J349*K349)</f>
        <v>0</v>
      </c>
    </row>
    <row r="350" spans="2:12" ht="15" customHeight="1" thickBot="1">
      <c r="B350" s="13"/>
      <c r="C350" s="157" t="str">
        <f aca="true" t="shared" si="157" ref="C350:C378">($C271)</f>
        <v>Sub-Total 3: </v>
      </c>
      <c r="D350" s="15"/>
      <c r="E350" s="128">
        <v>575000</v>
      </c>
      <c r="F350" s="15"/>
      <c r="G350" s="22"/>
      <c r="H350" s="22"/>
      <c r="I350" s="67">
        <f>SUM(I347:I349)</f>
        <v>197000</v>
      </c>
      <c r="J350" s="65"/>
      <c r="K350" s="66"/>
      <c r="L350" s="67">
        <f>SUM(L347:L349)</f>
        <v>660000</v>
      </c>
    </row>
    <row r="351" spans="2:12" ht="15" customHeight="1">
      <c r="B351" s="28" t="s">
        <v>8</v>
      </c>
      <c r="C351" s="152" t="str">
        <f t="shared" si="157"/>
        <v>Reservoirs and Elevated Tanks</v>
      </c>
      <c r="D351" s="99"/>
      <c r="E351" s="30"/>
      <c r="F351" s="100"/>
      <c r="G351" s="31"/>
      <c r="H351" s="32"/>
      <c r="I351" s="50"/>
      <c r="J351" s="57"/>
      <c r="K351" s="32"/>
      <c r="L351" s="32"/>
    </row>
    <row r="352" spans="2:12" ht="15" customHeight="1">
      <c r="B352" s="36"/>
      <c r="C352" s="58" t="str">
        <f t="shared" si="157"/>
        <v>Refurbishment of existing Water Tanks</v>
      </c>
      <c r="D352" s="130"/>
      <c r="E352" s="61"/>
      <c r="F352" s="101" t="s">
        <v>12</v>
      </c>
      <c r="G352" s="124">
        <v>1</v>
      </c>
      <c r="H352" s="139">
        <v>108000</v>
      </c>
      <c r="I352" s="51">
        <f>(G352*H352)</f>
        <v>108000</v>
      </c>
      <c r="J352" s="126"/>
      <c r="K352" s="134"/>
      <c r="L352" s="47">
        <f>(J352*K352)</f>
        <v>0</v>
      </c>
    </row>
    <row r="353" spans="2:12" ht="15" customHeight="1">
      <c r="B353" s="36"/>
      <c r="C353" s="58" t="str">
        <f t="shared" si="157"/>
        <v>Refurbishment of existing Ground Reservoirs</v>
      </c>
      <c r="D353" s="130"/>
      <c r="E353" s="61"/>
      <c r="F353" s="101" t="s">
        <v>14</v>
      </c>
      <c r="G353" s="124"/>
      <c r="H353" s="139">
        <f>($H$37)</f>
        <v>0</v>
      </c>
      <c r="I353" s="51">
        <f>(G353*H353)</f>
        <v>0</v>
      </c>
      <c r="J353" s="126"/>
      <c r="K353" s="134"/>
      <c r="L353" s="47">
        <f>(J353*K353)</f>
        <v>0</v>
      </c>
    </row>
    <row r="354" spans="2:12" ht="15" customHeight="1" thickBot="1">
      <c r="B354" s="59"/>
      <c r="C354" s="60" t="str">
        <f t="shared" si="157"/>
        <v>Additional Storage Capacities</v>
      </c>
      <c r="D354" s="121"/>
      <c r="E354" s="103"/>
      <c r="F354" s="102" t="s">
        <v>14</v>
      </c>
      <c r="G354" s="125">
        <v>200</v>
      </c>
      <c r="H354" s="139">
        <f>($H$38)</f>
        <v>250</v>
      </c>
      <c r="I354" s="64">
        <f>(G354*H354)</f>
        <v>50000</v>
      </c>
      <c r="J354" s="127">
        <v>350</v>
      </c>
      <c r="K354" s="135">
        <v>250</v>
      </c>
      <c r="L354" s="63">
        <f>(J354*K354)</f>
        <v>87500</v>
      </c>
    </row>
    <row r="355" spans="2:12" ht="15" customHeight="1" thickBot="1">
      <c r="B355" s="13"/>
      <c r="C355" s="157" t="str">
        <f t="shared" si="157"/>
        <v>Sub-Total 4: </v>
      </c>
      <c r="D355" s="15"/>
      <c r="E355" s="128">
        <v>111000</v>
      </c>
      <c r="F355" s="15"/>
      <c r="G355" s="22"/>
      <c r="H355" s="22"/>
      <c r="I355" s="67">
        <f>SUM(I352:I354)</f>
        <v>158000</v>
      </c>
      <c r="J355" s="65"/>
      <c r="K355" s="66"/>
      <c r="L355" s="67">
        <f>SUM(L352:L354)</f>
        <v>87500</v>
      </c>
    </row>
    <row r="356" spans="2:12" ht="15" customHeight="1">
      <c r="B356" s="28" t="s">
        <v>9</v>
      </c>
      <c r="C356" s="152" t="str">
        <f t="shared" si="157"/>
        <v>Distribution Network</v>
      </c>
      <c r="D356" s="99"/>
      <c r="E356" s="30"/>
      <c r="F356" s="100"/>
      <c r="G356" s="31"/>
      <c r="H356" s="32"/>
      <c r="I356" s="50"/>
      <c r="J356" s="57"/>
      <c r="K356" s="32"/>
      <c r="L356" s="32"/>
    </row>
    <row r="357" spans="2:12" ht="15" customHeight="1">
      <c r="B357" s="36"/>
      <c r="C357" s="58" t="str">
        <f t="shared" si="157"/>
        <v>Replacement of exist. Distribution Lines (DN100-DN200)</v>
      </c>
      <c r="D357" s="130"/>
      <c r="E357" s="61"/>
      <c r="F357" s="101" t="s">
        <v>10</v>
      </c>
      <c r="G357" s="124">
        <v>1100</v>
      </c>
      <c r="H357" s="139">
        <f>($H$41)</f>
        <v>65</v>
      </c>
      <c r="I357" s="51">
        <f aca="true" t="shared" si="158" ref="I357:I362">(G357*H357)</f>
        <v>71500</v>
      </c>
      <c r="J357" s="126"/>
      <c r="K357" s="134"/>
      <c r="L357" s="47">
        <f aca="true" t="shared" si="159" ref="L357:L362">(J357*K357)</f>
        <v>0</v>
      </c>
    </row>
    <row r="358" spans="2:12" ht="15" customHeight="1">
      <c r="B358" s="36"/>
      <c r="C358" s="58" t="str">
        <f t="shared" si="157"/>
        <v>Replacement of exist. Distribution Lines (DN50-DN80)</v>
      </c>
      <c r="D358" s="130"/>
      <c r="E358" s="61"/>
      <c r="F358" s="101" t="s">
        <v>10</v>
      </c>
      <c r="G358" s="124">
        <v>2900</v>
      </c>
      <c r="H358" s="139">
        <f>($H$42)</f>
        <v>25</v>
      </c>
      <c r="I358" s="51">
        <f t="shared" si="158"/>
        <v>72500</v>
      </c>
      <c r="J358" s="126"/>
      <c r="K358" s="134"/>
      <c r="L358" s="47">
        <f t="shared" si="159"/>
        <v>0</v>
      </c>
    </row>
    <row r="359" spans="2:12" ht="15" customHeight="1">
      <c r="B359" s="36"/>
      <c r="C359" s="58" t="str">
        <f t="shared" si="157"/>
        <v>Replacement of exist. Service Lines (DN25-DN40)</v>
      </c>
      <c r="D359" s="130"/>
      <c r="E359" s="61"/>
      <c r="F359" s="101" t="s">
        <v>10</v>
      </c>
      <c r="G359" s="124">
        <v>1500</v>
      </c>
      <c r="H359" s="139">
        <f>($H$43)</f>
        <v>15</v>
      </c>
      <c r="I359" s="51">
        <f t="shared" si="158"/>
        <v>22500</v>
      </c>
      <c r="J359" s="126"/>
      <c r="K359" s="134"/>
      <c r="L359" s="47">
        <f t="shared" si="159"/>
        <v>0</v>
      </c>
    </row>
    <row r="360" spans="2:12" ht="15" customHeight="1">
      <c r="B360" s="36"/>
      <c r="C360" s="58" t="str">
        <f t="shared" si="157"/>
        <v>New Distribution Lines (DN100-DN200)</v>
      </c>
      <c r="D360" s="186"/>
      <c r="E360" s="61"/>
      <c r="F360" s="101" t="s">
        <v>10</v>
      </c>
      <c r="G360" s="124">
        <v>1800</v>
      </c>
      <c r="H360" s="139">
        <f>($H$44)</f>
        <v>65</v>
      </c>
      <c r="I360" s="51">
        <f t="shared" si="158"/>
        <v>117000</v>
      </c>
      <c r="J360" s="126">
        <v>2200</v>
      </c>
      <c r="K360" s="134">
        <v>65</v>
      </c>
      <c r="L360" s="47">
        <f t="shared" si="159"/>
        <v>143000</v>
      </c>
    </row>
    <row r="361" spans="2:12" ht="15" customHeight="1">
      <c r="B361" s="59"/>
      <c r="C361" s="58" t="str">
        <f t="shared" si="157"/>
        <v>New Distribution Lines (DN50-DN80)</v>
      </c>
      <c r="D361" s="186"/>
      <c r="E361" s="61"/>
      <c r="F361" s="101" t="s">
        <v>10</v>
      </c>
      <c r="G361" s="124">
        <v>9000</v>
      </c>
      <c r="H361" s="139">
        <f>($H$45)</f>
        <v>25</v>
      </c>
      <c r="I361" s="51">
        <f t="shared" si="158"/>
        <v>225000</v>
      </c>
      <c r="J361" s="126">
        <v>11600</v>
      </c>
      <c r="K361" s="134">
        <v>25</v>
      </c>
      <c r="L361" s="47">
        <f t="shared" si="159"/>
        <v>290000</v>
      </c>
    </row>
    <row r="362" spans="2:12" ht="15" customHeight="1" thickBot="1">
      <c r="B362" s="59"/>
      <c r="C362" s="60" t="str">
        <f t="shared" si="157"/>
        <v>New Service Lines (DN25-DN40)</v>
      </c>
      <c r="D362" s="186"/>
      <c r="E362" s="103"/>
      <c r="F362" s="101" t="s">
        <v>10</v>
      </c>
      <c r="G362" s="124">
        <v>7200</v>
      </c>
      <c r="H362" s="139">
        <f>($H$46)</f>
        <v>15</v>
      </c>
      <c r="I362" s="51">
        <f t="shared" si="158"/>
        <v>108000</v>
      </c>
      <c r="J362" s="126">
        <v>13800</v>
      </c>
      <c r="K362" s="134">
        <v>15</v>
      </c>
      <c r="L362" s="47">
        <f t="shared" si="159"/>
        <v>207000</v>
      </c>
    </row>
    <row r="363" spans="2:12" ht="15" customHeight="1" thickBot="1">
      <c r="B363" s="13"/>
      <c r="C363" s="157" t="str">
        <f t="shared" si="157"/>
        <v>Sub-Total 5: </v>
      </c>
      <c r="D363" s="15"/>
      <c r="E363" s="128">
        <v>450000</v>
      </c>
      <c r="F363" s="15"/>
      <c r="G363" s="22"/>
      <c r="H363" s="22"/>
      <c r="I363" s="67">
        <f>SUM(I357:I362)</f>
        <v>616500</v>
      </c>
      <c r="J363" s="65"/>
      <c r="K363" s="66"/>
      <c r="L363" s="67">
        <f>SUM(L357:L362)</f>
        <v>640000</v>
      </c>
    </row>
    <row r="364" spans="2:12" ht="15" customHeight="1">
      <c r="B364" s="28" t="s">
        <v>38</v>
      </c>
      <c r="C364" s="152" t="str">
        <f t="shared" si="157"/>
        <v>Metering and Connections</v>
      </c>
      <c r="D364" s="99"/>
      <c r="E364" s="30"/>
      <c r="F364" s="100"/>
      <c r="G364" s="31"/>
      <c r="H364" s="32"/>
      <c r="I364" s="50"/>
      <c r="J364" s="57"/>
      <c r="K364" s="32"/>
      <c r="L364" s="32"/>
    </row>
    <row r="365" spans="2:12" ht="15" customHeight="1">
      <c r="B365" s="36"/>
      <c r="C365" s="58" t="str">
        <f t="shared" si="157"/>
        <v>Purchase of water meters, valves &amp; fittings</v>
      </c>
      <c r="D365" s="130"/>
      <c r="E365" s="61"/>
      <c r="F365" s="101" t="s">
        <v>72</v>
      </c>
      <c r="G365" s="124">
        <v>2600</v>
      </c>
      <c r="H365" s="139">
        <f>($H$49)</f>
        <v>35</v>
      </c>
      <c r="I365" s="51">
        <f>(G365*H365)</f>
        <v>91000</v>
      </c>
      <c r="J365" s="126">
        <v>2700</v>
      </c>
      <c r="K365" s="134">
        <v>35</v>
      </c>
      <c r="L365" s="47">
        <f>(J365*K365)</f>
        <v>94500</v>
      </c>
    </row>
    <row r="366" spans="2:12" ht="15" customHeight="1">
      <c r="B366" s="36"/>
      <c r="C366" s="58" t="str">
        <f t="shared" si="157"/>
        <v>Purchase of bulk WMs, valves &amp; fittings</v>
      </c>
      <c r="D366" s="130"/>
      <c r="E366" s="61"/>
      <c r="F366" s="101" t="s">
        <v>73</v>
      </c>
      <c r="G366" s="124"/>
      <c r="H366" s="139"/>
      <c r="I366" s="51">
        <f>(G366*H366)</f>
        <v>0</v>
      </c>
      <c r="J366" s="126"/>
      <c r="K366" s="134"/>
      <c r="L366" s="47">
        <f>(J366*K366)</f>
        <v>0</v>
      </c>
    </row>
    <row r="367" spans="2:12" ht="15" customHeight="1">
      <c r="B367" s="36"/>
      <c r="C367" s="58" t="str">
        <f t="shared" si="157"/>
        <v>Installation of water meters at exisit. HCs</v>
      </c>
      <c r="D367" s="130"/>
      <c r="E367" s="61"/>
      <c r="F367" s="101" t="s">
        <v>72</v>
      </c>
      <c r="G367" s="124">
        <v>1000</v>
      </c>
      <c r="H367" s="139">
        <f>($H$51)</f>
        <v>15</v>
      </c>
      <c r="I367" s="51">
        <f>(G367*H367)</f>
        <v>15000</v>
      </c>
      <c r="J367" s="126"/>
      <c r="K367" s="134"/>
      <c r="L367" s="47">
        <f>(J367*K367)</f>
        <v>0</v>
      </c>
    </row>
    <row r="368" spans="2:12" ht="15" customHeight="1">
      <c r="B368" s="36"/>
      <c r="C368" s="58" t="str">
        <f t="shared" si="157"/>
        <v>Installation / construction of new HCs</v>
      </c>
      <c r="D368" s="130"/>
      <c r="E368" s="61"/>
      <c r="F368" s="101" t="s">
        <v>72</v>
      </c>
      <c r="G368" s="124">
        <v>1600</v>
      </c>
      <c r="H368" s="139">
        <f>($H$52)</f>
        <v>25</v>
      </c>
      <c r="I368" s="51">
        <f>(G368*H368)</f>
        <v>40000</v>
      </c>
      <c r="J368" s="126">
        <v>2700</v>
      </c>
      <c r="K368" s="134">
        <v>25</v>
      </c>
      <c r="L368" s="47">
        <f>(J368*K368)</f>
        <v>67500</v>
      </c>
    </row>
    <row r="369" spans="2:12" ht="15" customHeight="1" thickBot="1">
      <c r="B369" s="59"/>
      <c r="C369" s="60" t="str">
        <f t="shared" si="157"/>
        <v>Construction of Public Taps (PTs)</v>
      </c>
      <c r="D369" s="131"/>
      <c r="E369" s="103"/>
      <c r="F369" s="102"/>
      <c r="G369" s="62">
        <v>4</v>
      </c>
      <c r="H369" s="139">
        <v>2500</v>
      </c>
      <c r="I369" s="64">
        <f>(G369*H369)</f>
        <v>10000</v>
      </c>
      <c r="J369" s="127">
        <v>3</v>
      </c>
      <c r="K369" s="135">
        <v>2500</v>
      </c>
      <c r="L369" s="63">
        <f>(J369*K369)</f>
        <v>7500</v>
      </c>
    </row>
    <row r="370" spans="2:12" ht="15" customHeight="1" thickBot="1">
      <c r="B370" s="13"/>
      <c r="C370" s="157" t="str">
        <f t="shared" si="157"/>
        <v>Sub-Total 6: </v>
      </c>
      <c r="D370" s="15"/>
      <c r="E370" s="128">
        <v>0</v>
      </c>
      <c r="F370" s="15"/>
      <c r="G370" s="22"/>
      <c r="H370" s="22"/>
      <c r="I370" s="67">
        <f>SUM(I365:I369)</f>
        <v>156000</v>
      </c>
      <c r="J370" s="65"/>
      <c r="K370" s="66"/>
      <c r="L370" s="67">
        <f>SUM(L365:L369)</f>
        <v>169500</v>
      </c>
    </row>
    <row r="371" spans="2:12" ht="15" customHeight="1">
      <c r="B371" s="28" t="s">
        <v>41</v>
      </c>
      <c r="C371" s="159" t="str">
        <f t="shared" si="157"/>
        <v>Miscellaneous</v>
      </c>
      <c r="D371" s="99"/>
      <c r="E371" s="30"/>
      <c r="F371" s="100"/>
      <c r="G371" s="31"/>
      <c r="H371" s="32"/>
      <c r="I371" s="50"/>
      <c r="J371" s="57"/>
      <c r="K371" s="32"/>
      <c r="L371" s="32"/>
    </row>
    <row r="372" spans="2:12" ht="15" customHeight="1">
      <c r="B372" s="36"/>
      <c r="C372" s="58" t="str">
        <f t="shared" si="157"/>
        <v>Office , IT and Communication Equipment </v>
      </c>
      <c r="D372" s="130"/>
      <c r="E372" s="61"/>
      <c r="F372" s="101" t="s">
        <v>12</v>
      </c>
      <c r="G372" s="124">
        <v>1</v>
      </c>
      <c r="H372" s="139">
        <v>15000</v>
      </c>
      <c r="I372" s="51">
        <f>(G372*H372)</f>
        <v>15000</v>
      </c>
      <c r="J372" s="126">
        <v>1</v>
      </c>
      <c r="K372" s="134">
        <v>26000</v>
      </c>
      <c r="L372" s="47">
        <f>(J372*K372)</f>
        <v>26000</v>
      </c>
    </row>
    <row r="373" spans="2:12" ht="15" customHeight="1">
      <c r="B373" s="36"/>
      <c r="C373" s="58" t="str">
        <f t="shared" si="157"/>
        <v>Cars and Pick-ups</v>
      </c>
      <c r="D373" s="130"/>
      <c r="E373" s="61"/>
      <c r="F373" s="101" t="s">
        <v>72</v>
      </c>
      <c r="G373" s="124">
        <v>1</v>
      </c>
      <c r="H373" s="139">
        <f>($H$57)</f>
        <v>20000</v>
      </c>
      <c r="I373" s="51">
        <f>(G373*H373)</f>
        <v>20000</v>
      </c>
      <c r="J373" s="126">
        <v>2</v>
      </c>
      <c r="K373" s="134">
        <v>20000</v>
      </c>
      <c r="L373" s="47">
        <f>(J373*K373)</f>
        <v>40000</v>
      </c>
    </row>
    <row r="374" spans="2:12" ht="15" customHeight="1">
      <c r="B374" s="36"/>
      <c r="C374" s="58" t="str">
        <f t="shared" si="157"/>
        <v>Motorbikes</v>
      </c>
      <c r="D374" s="130"/>
      <c r="E374" s="61"/>
      <c r="F374" s="101" t="s">
        <v>73</v>
      </c>
      <c r="G374" s="124">
        <v>3</v>
      </c>
      <c r="H374" s="139">
        <f>($H$58)</f>
        <v>4000</v>
      </c>
      <c r="I374" s="51">
        <f>(G374*H374)</f>
        <v>12000</v>
      </c>
      <c r="J374" s="126">
        <v>2</v>
      </c>
      <c r="K374" s="134">
        <v>4000</v>
      </c>
      <c r="L374" s="47">
        <f>(J374*K374)</f>
        <v>8000</v>
      </c>
    </row>
    <row r="375" spans="2:12" ht="15" customHeight="1">
      <c r="B375" s="36"/>
      <c r="C375" s="58" t="str">
        <f t="shared" si="157"/>
        <v>...</v>
      </c>
      <c r="D375" s="130"/>
      <c r="E375" s="61"/>
      <c r="F375" s="101" t="s">
        <v>12</v>
      </c>
      <c r="G375" s="124"/>
      <c r="H375" s="139"/>
      <c r="I375" s="51">
        <f>(G375*H375)</f>
        <v>0</v>
      </c>
      <c r="J375" s="126"/>
      <c r="K375" s="134"/>
      <c r="L375" s="47">
        <f>(J375*K375)</f>
        <v>0</v>
      </c>
    </row>
    <row r="376" spans="2:12" ht="15" customHeight="1" thickBot="1">
      <c r="B376" s="59"/>
      <c r="C376" s="60" t="str">
        <f t="shared" si="157"/>
        <v>...</v>
      </c>
      <c r="D376" s="131"/>
      <c r="E376" s="103"/>
      <c r="F376" s="102"/>
      <c r="G376" s="125"/>
      <c r="H376" s="139"/>
      <c r="I376" s="64">
        <f>(G376*H376)</f>
        <v>0</v>
      </c>
      <c r="J376" s="127"/>
      <c r="K376" s="135"/>
      <c r="L376" s="63">
        <f>(J376*K376)</f>
        <v>0</v>
      </c>
    </row>
    <row r="377" spans="2:12" ht="15" customHeight="1" thickBot="1">
      <c r="B377" s="13"/>
      <c r="C377" s="157" t="str">
        <f t="shared" si="157"/>
        <v>Sub-Total 7: </v>
      </c>
      <c r="D377" s="15"/>
      <c r="E377" s="129">
        <v>0</v>
      </c>
      <c r="F377" s="15"/>
      <c r="G377" s="22"/>
      <c r="H377" s="22"/>
      <c r="I377" s="67">
        <f>SUM(I372:I376)</f>
        <v>47000</v>
      </c>
      <c r="J377" s="65"/>
      <c r="K377" s="66"/>
      <c r="L377" s="67">
        <f>SUM(L372:L376)</f>
        <v>74000</v>
      </c>
    </row>
    <row r="378" spans="2:12" ht="15" customHeight="1" thickBot="1">
      <c r="B378" s="75"/>
      <c r="C378" s="157" t="str">
        <f t="shared" si="157"/>
        <v>Total 1 to 7: </v>
      </c>
      <c r="D378" s="77"/>
      <c r="E378" s="108">
        <f>(E332+E345+E350+E355+E363+E370+E377)</f>
        <v>1386000</v>
      </c>
      <c r="F378" s="77"/>
      <c r="G378" s="78"/>
      <c r="H378" s="78"/>
      <c r="I378" s="79">
        <f>(I332+I345+I350+I355+I363+I370+I377)</f>
        <v>1917500</v>
      </c>
      <c r="J378" s="80"/>
      <c r="K378" s="81"/>
      <c r="L378" s="79">
        <f>(L332+L345+L350+L355+L363+L370+L377)</f>
        <v>2927000</v>
      </c>
    </row>
    <row r="379" spans="2:12" ht="15" customHeight="1">
      <c r="B379" s="28" t="s">
        <v>43</v>
      </c>
      <c r="C379" s="29" t="s">
        <v>124</v>
      </c>
      <c r="D379" s="99"/>
      <c r="E379" s="30"/>
      <c r="F379" s="100"/>
      <c r="G379" s="31"/>
      <c r="H379" s="32"/>
      <c r="I379" s="50"/>
      <c r="J379" s="85"/>
      <c r="K379" s="32"/>
      <c r="L379" s="32"/>
    </row>
    <row r="380" spans="2:12" ht="15" customHeight="1">
      <c r="B380" s="36"/>
      <c r="C380" s="14" t="str">
        <f>($C$64)</f>
        <v>Service Contract Support</v>
      </c>
      <c r="D380" s="132"/>
      <c r="E380" s="109"/>
      <c r="F380" s="107" t="s">
        <v>11</v>
      </c>
      <c r="G380" s="136">
        <f>($G$64)</f>
        <v>10</v>
      </c>
      <c r="H380" s="47"/>
      <c r="I380" s="51">
        <f>(I378*G380)/100</f>
        <v>191750</v>
      </c>
      <c r="J380" s="137">
        <f>($J$64)</f>
        <v>7</v>
      </c>
      <c r="K380" s="82"/>
      <c r="L380" s="47">
        <f>(L378*J380)/100</f>
        <v>204890</v>
      </c>
    </row>
    <row r="381" spans="2:12" ht="15" customHeight="1">
      <c r="B381" s="36"/>
      <c r="C381" s="14" t="str">
        <f>($C$65)</f>
        <v>...</v>
      </c>
      <c r="D381" s="132"/>
      <c r="E381" s="109"/>
      <c r="F381" s="107" t="s">
        <v>11</v>
      </c>
      <c r="G381" s="136">
        <f>($G$65)</f>
        <v>0</v>
      </c>
      <c r="H381" s="139"/>
      <c r="I381" s="51">
        <f>(I378*G381)/100</f>
        <v>0</v>
      </c>
      <c r="J381" s="137">
        <f>($J$65)</f>
        <v>0</v>
      </c>
      <c r="K381" s="82"/>
      <c r="L381" s="47">
        <f>(L378*J381)/100</f>
        <v>0</v>
      </c>
    </row>
    <row r="382" spans="2:12" ht="15" customHeight="1">
      <c r="B382" s="36"/>
      <c r="C382" s="14" t="str">
        <f>($C$66)</f>
        <v>...</v>
      </c>
      <c r="D382" s="132"/>
      <c r="E382" s="109"/>
      <c r="F382" s="107" t="s">
        <v>11</v>
      </c>
      <c r="G382" s="136">
        <f>($G$66)</f>
        <v>0</v>
      </c>
      <c r="H382" s="47"/>
      <c r="I382" s="51">
        <f>(I378*G382)/100</f>
        <v>0</v>
      </c>
      <c r="J382" s="137">
        <f>($J$66)</f>
        <v>0</v>
      </c>
      <c r="K382" s="82"/>
      <c r="L382" s="47">
        <f>(L378*J382)/100</f>
        <v>0</v>
      </c>
    </row>
    <row r="383" spans="2:12" ht="15" customHeight="1" thickBot="1">
      <c r="B383" s="59"/>
      <c r="C383" s="14" t="str">
        <f>($C$67)</f>
        <v>...</v>
      </c>
      <c r="D383" s="132"/>
      <c r="E383" s="109"/>
      <c r="F383" s="107" t="s">
        <v>11</v>
      </c>
      <c r="G383" s="136">
        <f>($G$67)</f>
        <v>0</v>
      </c>
      <c r="H383" s="63"/>
      <c r="I383" s="51">
        <f>(I378*G383)/100</f>
        <v>0</v>
      </c>
      <c r="J383" s="137">
        <f>($J$67)</f>
        <v>0</v>
      </c>
      <c r="K383" s="83"/>
      <c r="L383" s="86">
        <f>(L378*J383)/100</f>
        <v>0</v>
      </c>
    </row>
    <row r="384" spans="2:12" ht="15" customHeight="1" thickBot="1">
      <c r="B384" s="13"/>
      <c r="C384" s="68" t="s">
        <v>44</v>
      </c>
      <c r="D384" s="11"/>
      <c r="E384" s="112"/>
      <c r="F384" s="11"/>
      <c r="G384" s="113">
        <f>SUM(G380:G383)</f>
        <v>10</v>
      </c>
      <c r="H384" s="73"/>
      <c r="I384" s="84">
        <f>SUM(I380:I383)</f>
        <v>191750</v>
      </c>
      <c r="J384" s="74">
        <f>SUM(J380:J383)</f>
        <v>7</v>
      </c>
      <c r="K384" s="74"/>
      <c r="L384" s="67">
        <f>SUM(L380:L383)</f>
        <v>204890</v>
      </c>
    </row>
    <row r="385" spans="2:12" ht="15" customHeight="1" thickBot="1">
      <c r="B385" s="75"/>
      <c r="C385" s="76" t="s">
        <v>64</v>
      </c>
      <c r="D385" s="114"/>
      <c r="E385" s="115"/>
      <c r="F385" s="77"/>
      <c r="G385" s="78"/>
      <c r="H385" s="116"/>
      <c r="I385" s="79">
        <f>(I378+I384)</f>
        <v>2109250</v>
      </c>
      <c r="J385" s="80"/>
      <c r="K385" s="81"/>
      <c r="L385" s="79">
        <f>(L378+L384)</f>
        <v>3131890</v>
      </c>
    </row>
    <row r="386" spans="2:12" ht="15" customHeight="1">
      <c r="B386" s="24" t="s">
        <v>65</v>
      </c>
      <c r="C386" s="25" t="s">
        <v>123</v>
      </c>
      <c r="D386" s="105"/>
      <c r="E386" s="30"/>
      <c r="F386" s="100"/>
      <c r="G386" s="26"/>
      <c r="H386" s="27"/>
      <c r="I386" s="52"/>
      <c r="J386" s="85"/>
      <c r="K386" s="32"/>
      <c r="L386" s="32"/>
    </row>
    <row r="387" spans="2:12" ht="15" customHeight="1">
      <c r="B387" s="8" t="s">
        <v>66</v>
      </c>
      <c r="C387" s="14" t="s">
        <v>109</v>
      </c>
      <c r="D387" s="104"/>
      <c r="E387" s="109"/>
      <c r="F387" s="107" t="s">
        <v>11</v>
      </c>
      <c r="G387" s="136">
        <f>($G$71)</f>
        <v>15</v>
      </c>
      <c r="H387" s="47"/>
      <c r="I387" s="51">
        <f>(I385*G387)/100</f>
        <v>316387.5</v>
      </c>
      <c r="J387" s="137">
        <f>($J$71)</f>
        <v>15</v>
      </c>
      <c r="K387" s="82"/>
      <c r="L387" s="47">
        <f>(L385*J387)/100</f>
        <v>469783.5</v>
      </c>
    </row>
    <row r="388" spans="2:12" ht="15" customHeight="1">
      <c r="B388" s="8" t="s">
        <v>67</v>
      </c>
      <c r="C388" s="14" t="s">
        <v>107</v>
      </c>
      <c r="D388" s="106"/>
      <c r="E388" s="216"/>
      <c r="F388" s="107" t="s">
        <v>11</v>
      </c>
      <c r="G388" s="162">
        <f>($G$72)</f>
        <v>10</v>
      </c>
      <c r="H388" s="217"/>
      <c r="I388" s="51">
        <f>(I385+I387)*(G388/100)</f>
        <v>242563.75</v>
      </c>
      <c r="J388" s="165">
        <f>($J$72)</f>
        <v>5</v>
      </c>
      <c r="K388" s="82"/>
      <c r="L388" s="47">
        <f>(L385+L387)*(J388/100)</f>
        <v>180083.67500000002</v>
      </c>
    </row>
    <row r="389" spans="2:12" ht="15" customHeight="1" thickBot="1">
      <c r="B389" s="19" t="s">
        <v>122</v>
      </c>
      <c r="C389" s="58" t="s">
        <v>108</v>
      </c>
      <c r="D389" s="106"/>
      <c r="E389" s="17"/>
      <c r="F389" s="117" t="s">
        <v>11</v>
      </c>
      <c r="G389" s="136">
        <f>($G$73)</f>
        <v>9</v>
      </c>
      <c r="H389" s="63"/>
      <c r="I389" s="51">
        <f>(I385+I387)*(G389/100)</f>
        <v>218307.375</v>
      </c>
      <c r="J389" s="137">
        <f>($J$73)</f>
        <v>7</v>
      </c>
      <c r="K389" s="82"/>
      <c r="L389" s="86">
        <f>(L385+L387)*(J389/100)</f>
        <v>252117.14500000002</v>
      </c>
    </row>
    <row r="390" spans="2:12" ht="15" customHeight="1" thickBot="1">
      <c r="B390" s="13"/>
      <c r="C390" s="151" t="str">
        <f>($C311)</f>
        <v>Sub-Total 9: </v>
      </c>
      <c r="D390" s="118"/>
      <c r="E390" s="111"/>
      <c r="F390" s="15"/>
      <c r="G390" s="22"/>
      <c r="H390" s="119"/>
      <c r="I390" s="67">
        <f>SUM(I387:I389)</f>
        <v>777258.625</v>
      </c>
      <c r="J390" s="65"/>
      <c r="K390" s="66"/>
      <c r="L390" s="67">
        <f>SUM(L387:L389)</f>
        <v>901984.3200000001</v>
      </c>
    </row>
    <row r="391" spans="2:12" ht="15" customHeight="1">
      <c r="B391" s="87"/>
      <c r="C391" s="58" t="str">
        <f>($C312)</f>
        <v>Grand Total 1 to 9: (EUR)</v>
      </c>
      <c r="D391" s="89"/>
      <c r="E391" s="120"/>
      <c r="F391" s="89"/>
      <c r="G391" s="90"/>
      <c r="H391" s="90"/>
      <c r="I391" s="91">
        <f>(I385+I390)</f>
        <v>2886508.625</v>
      </c>
      <c r="J391" s="92"/>
      <c r="K391" s="93"/>
      <c r="L391" s="91">
        <f>(L385+L390)</f>
        <v>4033874.3200000003</v>
      </c>
    </row>
    <row r="392" spans="2:12" ht="15" customHeight="1" thickBot="1">
      <c r="B392" s="94"/>
      <c r="C392" s="177" t="str">
        <f>($C313)</f>
        <v>Grand Total 1 to 9: (KShs)</v>
      </c>
      <c r="D392" s="96"/>
      <c r="E392" s="110"/>
      <c r="F392" s="96"/>
      <c r="G392" s="97"/>
      <c r="H392" s="97"/>
      <c r="I392" s="174">
        <f>(I391*$J$4)</f>
        <v>236693707.25</v>
      </c>
      <c r="J392" s="98"/>
      <c r="K392" s="95"/>
      <c r="L392" s="174">
        <f>(L391*$J$4)</f>
        <v>330777694.24</v>
      </c>
    </row>
    <row r="393" ht="15" customHeight="1" thickTop="1"/>
    <row r="394" ht="15" customHeight="1"/>
    <row r="395" ht="15" customHeight="1"/>
    <row r="396" spans="2:12" ht="19.5" customHeight="1">
      <c r="B396" s="20" t="s">
        <v>16</v>
      </c>
      <c r="G396" s="23" t="s">
        <v>81</v>
      </c>
      <c r="L396" s="133" t="s">
        <v>131</v>
      </c>
    </row>
    <row r="397" ht="15" customHeight="1">
      <c r="B397" s="21" t="s">
        <v>143</v>
      </c>
    </row>
    <row r="398" ht="15" customHeight="1"/>
    <row r="399" spans="2:10" ht="15" customHeight="1">
      <c r="B399" s="1" t="s">
        <v>74</v>
      </c>
      <c r="F399" s="14"/>
      <c r="G399" s="35"/>
      <c r="H399" s="33"/>
      <c r="I399" s="34" t="s">
        <v>17</v>
      </c>
      <c r="J399" s="141">
        <f>($J$4)</f>
        <v>82</v>
      </c>
    </row>
    <row r="400" ht="15" customHeight="1" thickBot="1"/>
    <row r="401" spans="2:12" ht="15" customHeight="1">
      <c r="B401" s="9" t="s">
        <v>0</v>
      </c>
      <c r="C401" s="10" t="s">
        <v>5</v>
      </c>
      <c r="D401" s="69"/>
      <c r="E401" s="69" t="s">
        <v>45</v>
      </c>
      <c r="F401" s="40" t="s">
        <v>1</v>
      </c>
      <c r="G401" s="40"/>
      <c r="H401" s="11" t="s">
        <v>20</v>
      </c>
      <c r="I401" s="11"/>
      <c r="J401" s="40"/>
      <c r="K401" s="11" t="s">
        <v>23</v>
      </c>
      <c r="L401" s="42"/>
    </row>
    <row r="402" spans="2:12" ht="15" customHeight="1" thickBot="1">
      <c r="B402" s="37"/>
      <c r="C402" s="38"/>
      <c r="D402" s="53"/>
      <c r="E402" s="53" t="s">
        <v>26</v>
      </c>
      <c r="F402" s="41"/>
      <c r="G402" s="43"/>
      <c r="H402" s="46" t="s">
        <v>21</v>
      </c>
      <c r="I402" s="44"/>
      <c r="J402" s="43"/>
      <c r="K402" s="46" t="s">
        <v>24</v>
      </c>
      <c r="L402" s="45"/>
    </row>
    <row r="403" spans="2:12" ht="15" customHeight="1">
      <c r="B403" s="37"/>
      <c r="C403" s="38"/>
      <c r="D403" s="53"/>
      <c r="E403" s="53" t="s">
        <v>46</v>
      </c>
      <c r="F403" s="39"/>
      <c r="G403" s="48" t="s">
        <v>2</v>
      </c>
      <c r="H403" s="49" t="s">
        <v>3</v>
      </c>
      <c r="I403" s="48" t="s">
        <v>22</v>
      </c>
      <c r="J403" s="53" t="s">
        <v>2</v>
      </c>
      <c r="K403" s="49" t="s">
        <v>3</v>
      </c>
      <c r="L403" s="54" t="s">
        <v>22</v>
      </c>
    </row>
    <row r="404" spans="2:12" ht="15" customHeight="1">
      <c r="B404" s="2"/>
      <c r="C404" s="6"/>
      <c r="D404" s="53"/>
      <c r="E404" s="53" t="s">
        <v>47</v>
      </c>
      <c r="F404" s="16"/>
      <c r="G404" s="3"/>
      <c r="H404" s="16"/>
      <c r="I404" s="3"/>
      <c r="J404" s="2"/>
      <c r="K404" s="16"/>
      <c r="L404" s="55"/>
    </row>
    <row r="405" spans="2:12" ht="15" customHeight="1" thickBot="1">
      <c r="B405" s="4"/>
      <c r="C405" s="7"/>
      <c r="D405" s="70"/>
      <c r="E405" s="53" t="s">
        <v>15</v>
      </c>
      <c r="F405" s="18"/>
      <c r="G405" s="5"/>
      <c r="H405" s="17" t="s">
        <v>15</v>
      </c>
      <c r="I405" s="12" t="s">
        <v>15</v>
      </c>
      <c r="J405" s="4"/>
      <c r="K405" s="17" t="s">
        <v>15</v>
      </c>
      <c r="L405" s="56" t="s">
        <v>15</v>
      </c>
    </row>
    <row r="406" spans="2:12" ht="15" customHeight="1">
      <c r="B406" s="28" t="s">
        <v>4</v>
      </c>
      <c r="C406" s="29" t="str">
        <f>($C$11)</f>
        <v>Raw Water Production  </v>
      </c>
      <c r="D406" s="99"/>
      <c r="E406" s="30"/>
      <c r="F406" s="100"/>
      <c r="G406" s="31"/>
      <c r="H406" s="32"/>
      <c r="I406" s="50"/>
      <c r="J406" s="57"/>
      <c r="K406" s="32"/>
      <c r="L406" s="32"/>
    </row>
    <row r="407" spans="2:12" ht="15" customHeight="1">
      <c r="B407" s="36"/>
      <c r="C407" s="58" t="str">
        <f aca="true" t="shared" si="160" ref="C407:C417">($C328)</f>
        <v>Rehabilitation of Weir and Intake Structure</v>
      </c>
      <c r="D407" s="130"/>
      <c r="E407" s="61"/>
      <c r="F407" s="101" t="s">
        <v>12</v>
      </c>
      <c r="G407" s="124">
        <v>1</v>
      </c>
      <c r="H407" s="134"/>
      <c r="I407" s="51">
        <f>(G407*H407)</f>
        <v>0</v>
      </c>
      <c r="J407" s="126">
        <v>1</v>
      </c>
      <c r="K407" s="134"/>
      <c r="L407" s="47">
        <f>(J407*K407)</f>
        <v>0</v>
      </c>
    </row>
    <row r="408" spans="2:12" ht="15" customHeight="1">
      <c r="B408" s="36"/>
      <c r="C408" s="58" t="str">
        <f t="shared" si="160"/>
        <v>Rehabilitation of existing Raw Water Main (DN ...)</v>
      </c>
      <c r="D408" s="130"/>
      <c r="E408" s="61"/>
      <c r="F408" s="101" t="s">
        <v>12</v>
      </c>
      <c r="G408" s="124">
        <v>1</v>
      </c>
      <c r="H408" s="134"/>
      <c r="I408" s="51">
        <f>(G408*H408)</f>
        <v>0</v>
      </c>
      <c r="J408" s="126">
        <v>1</v>
      </c>
      <c r="K408" s="134"/>
      <c r="L408" s="47">
        <f>(J408*K408)</f>
        <v>0</v>
      </c>
    </row>
    <row r="409" spans="2:12" ht="15" customHeight="1">
      <c r="B409" s="36"/>
      <c r="C409" s="58" t="str">
        <f t="shared" si="160"/>
        <v>Extension of Intake Facilities</v>
      </c>
      <c r="D409" s="122"/>
      <c r="E409" s="61"/>
      <c r="F409" s="101" t="s">
        <v>12</v>
      </c>
      <c r="G409" s="124">
        <v>1</v>
      </c>
      <c r="H409" s="134"/>
      <c r="I409" s="51">
        <f>(G409*H409)</f>
        <v>0</v>
      </c>
      <c r="J409" s="126">
        <v>1</v>
      </c>
      <c r="K409" s="134"/>
      <c r="L409" s="47">
        <f>(J409*K409)</f>
        <v>0</v>
      </c>
    </row>
    <row r="410" spans="2:12" ht="15" customHeight="1" thickBot="1">
      <c r="B410" s="59"/>
      <c r="C410" s="60" t="str">
        <f t="shared" si="160"/>
        <v>New Raw Water Main (DN ...)</v>
      </c>
      <c r="D410" s="121"/>
      <c r="E410" s="103"/>
      <c r="F410" s="102" t="s">
        <v>12</v>
      </c>
      <c r="G410" s="125">
        <v>1</v>
      </c>
      <c r="H410" s="135"/>
      <c r="I410" s="64">
        <f>(G410*H410)</f>
        <v>0</v>
      </c>
      <c r="J410" s="127">
        <v>1</v>
      </c>
      <c r="K410" s="135"/>
      <c r="L410" s="63">
        <f>(J410*K410)</f>
        <v>0</v>
      </c>
    </row>
    <row r="411" spans="2:12" ht="15" customHeight="1" thickBot="1">
      <c r="B411" s="13"/>
      <c r="C411" s="155" t="str">
        <f t="shared" si="160"/>
        <v>Sub-Total 1: </v>
      </c>
      <c r="D411" s="15"/>
      <c r="E411" s="128">
        <v>0</v>
      </c>
      <c r="F411" s="15"/>
      <c r="G411" s="22"/>
      <c r="H411" s="22"/>
      <c r="I411" s="67">
        <f>SUM(I407:I410)</f>
        <v>0</v>
      </c>
      <c r="J411" s="65"/>
      <c r="K411" s="66"/>
      <c r="L411" s="67">
        <f>SUM(L407:L410)</f>
        <v>0</v>
      </c>
    </row>
    <row r="412" spans="2:12" ht="15" customHeight="1">
      <c r="B412" s="28" t="s">
        <v>6</v>
      </c>
      <c r="C412" s="152" t="str">
        <f t="shared" si="160"/>
        <v>Water Treatment Plant  </v>
      </c>
      <c r="D412" s="99"/>
      <c r="E412" s="30"/>
      <c r="F412" s="100"/>
      <c r="G412" s="31"/>
      <c r="H412" s="32"/>
      <c r="I412" s="50"/>
      <c r="J412" s="57"/>
      <c r="K412" s="32"/>
      <c r="L412" s="32"/>
    </row>
    <row r="413" spans="2:12" ht="15" customHeight="1">
      <c r="B413" s="36"/>
      <c r="C413" s="58" t="str">
        <f t="shared" si="160"/>
        <v>Refurbishment of Offices, Lab. &amp; Workshops</v>
      </c>
      <c r="D413" s="130" t="s">
        <v>115</v>
      </c>
      <c r="E413" s="61"/>
      <c r="F413" s="101" t="s">
        <v>12</v>
      </c>
      <c r="G413" s="124">
        <v>1</v>
      </c>
      <c r="H413" s="134">
        <v>20000</v>
      </c>
      <c r="I413" s="51">
        <f aca="true" t="shared" si="161" ref="I413:I422">(G413*H413)</f>
        <v>20000</v>
      </c>
      <c r="J413" s="126"/>
      <c r="K413" s="134"/>
      <c r="L413" s="47">
        <f aca="true" t="shared" si="162" ref="L413:L422">(J413*K413)</f>
        <v>0</v>
      </c>
    </row>
    <row r="414" spans="2:12" ht="15" customHeight="1">
      <c r="B414" s="36"/>
      <c r="C414" s="58" t="str">
        <f t="shared" si="160"/>
        <v>Rehabilitation of existing Water Treatment Facilities </v>
      </c>
      <c r="D414" s="130"/>
      <c r="E414" s="61"/>
      <c r="F414" s="101" t="s">
        <v>12</v>
      </c>
      <c r="G414" s="124">
        <v>1</v>
      </c>
      <c r="H414" s="134"/>
      <c r="I414" s="51">
        <f t="shared" si="161"/>
        <v>0</v>
      </c>
      <c r="J414" s="126"/>
      <c r="K414" s="134"/>
      <c r="L414" s="47">
        <f t="shared" si="162"/>
        <v>0</v>
      </c>
    </row>
    <row r="415" spans="2:12" ht="15" customHeight="1">
      <c r="B415" s="36"/>
      <c r="C415" s="58" t="str">
        <f t="shared" si="160"/>
        <v>Refurbishment Storage Tanks &amp; Reservoirs</v>
      </c>
      <c r="D415" s="130"/>
      <c r="E415" s="61"/>
      <c r="F415" s="101" t="s">
        <v>12</v>
      </c>
      <c r="G415" s="124">
        <v>1</v>
      </c>
      <c r="H415" s="134"/>
      <c r="I415" s="51">
        <f t="shared" si="161"/>
        <v>0</v>
      </c>
      <c r="J415" s="126"/>
      <c r="K415" s="134"/>
      <c r="L415" s="47">
        <f t="shared" si="162"/>
        <v>0</v>
      </c>
    </row>
    <row r="416" spans="2:12" ht="15" customHeight="1">
      <c r="B416" s="36"/>
      <c r="C416" s="58" t="str">
        <f t="shared" si="160"/>
        <v>Rehabilitation of Low &amp; High Lift Pumping Station</v>
      </c>
      <c r="D416" s="130"/>
      <c r="E416" s="61"/>
      <c r="F416" s="101" t="s">
        <v>12</v>
      </c>
      <c r="G416" s="124">
        <v>1</v>
      </c>
      <c r="H416" s="134"/>
      <c r="I416" s="51">
        <f t="shared" si="161"/>
        <v>0</v>
      </c>
      <c r="J416" s="126"/>
      <c r="K416" s="134"/>
      <c r="L416" s="47">
        <f t="shared" si="162"/>
        <v>0</v>
      </c>
    </row>
    <row r="417" spans="2:12" ht="15" customHeight="1">
      <c r="B417" s="36"/>
      <c r="C417" s="58" t="str">
        <f t="shared" si="160"/>
        <v>Rehabilitation of existing Boreholes</v>
      </c>
      <c r="D417" s="130" t="s">
        <v>115</v>
      </c>
      <c r="E417" s="61"/>
      <c r="F417" s="101" t="s">
        <v>12</v>
      </c>
      <c r="G417" s="124">
        <v>1</v>
      </c>
      <c r="H417" s="134">
        <v>12000</v>
      </c>
      <c r="I417" s="51">
        <f t="shared" si="161"/>
        <v>12000</v>
      </c>
      <c r="J417" s="126"/>
      <c r="K417" s="134"/>
      <c r="L417" s="47">
        <f t="shared" si="162"/>
        <v>0</v>
      </c>
    </row>
    <row r="418" spans="2:12" ht="15" customHeight="1">
      <c r="B418" s="36"/>
      <c r="C418" s="58"/>
      <c r="D418" s="130"/>
      <c r="E418" s="61"/>
      <c r="F418" s="101" t="s">
        <v>12</v>
      </c>
      <c r="G418" s="124">
        <v>1</v>
      </c>
      <c r="H418" s="134"/>
      <c r="I418" s="51">
        <f t="shared" si="161"/>
        <v>0</v>
      </c>
      <c r="J418" s="126"/>
      <c r="K418" s="134"/>
      <c r="L418" s="47">
        <f t="shared" si="162"/>
        <v>0</v>
      </c>
    </row>
    <row r="419" spans="2:12" ht="15" customHeight="1">
      <c r="B419" s="36"/>
      <c r="C419" s="58" t="str">
        <f aca="true" t="shared" si="163" ref="C419:C427">($C340)</f>
        <v>New Office, Workshop and Storage Facilities</v>
      </c>
      <c r="D419" s="123"/>
      <c r="E419" s="109"/>
      <c r="F419" s="107" t="s">
        <v>12</v>
      </c>
      <c r="G419" s="124">
        <v>1</v>
      </c>
      <c r="H419" s="134"/>
      <c r="I419" s="51">
        <f t="shared" si="161"/>
        <v>0</v>
      </c>
      <c r="J419" s="126">
        <v>1</v>
      </c>
      <c r="K419" s="134">
        <v>20000</v>
      </c>
      <c r="L419" s="47">
        <f t="shared" si="162"/>
        <v>20000</v>
      </c>
    </row>
    <row r="420" spans="2:12" ht="15" customHeight="1">
      <c r="B420" s="36"/>
      <c r="C420" s="58" t="str">
        <f t="shared" si="163"/>
        <v>New Water Treatment Plant </v>
      </c>
      <c r="D420" s="123"/>
      <c r="E420" s="109"/>
      <c r="F420" s="107" t="s">
        <v>13</v>
      </c>
      <c r="G420" s="124"/>
      <c r="H420" s="139">
        <f>($H$25)</f>
        <v>450</v>
      </c>
      <c r="I420" s="51">
        <f t="shared" si="161"/>
        <v>0</v>
      </c>
      <c r="J420" s="126"/>
      <c r="K420" s="134"/>
      <c r="L420" s="47">
        <f t="shared" si="162"/>
        <v>0</v>
      </c>
    </row>
    <row r="421" spans="2:12" ht="15" customHeight="1">
      <c r="B421" s="36"/>
      <c r="C421" s="58" t="str">
        <f t="shared" si="163"/>
        <v>New Storage Capacities</v>
      </c>
      <c r="D421" s="123"/>
      <c r="E421" s="109"/>
      <c r="F421" s="107" t="s">
        <v>14</v>
      </c>
      <c r="G421" s="124"/>
      <c r="H421" s="139">
        <f>($H$26)</f>
        <v>200</v>
      </c>
      <c r="I421" s="51">
        <f t="shared" si="161"/>
        <v>0</v>
      </c>
      <c r="J421" s="126"/>
      <c r="K421" s="134"/>
      <c r="L421" s="47">
        <f t="shared" si="162"/>
        <v>0</v>
      </c>
    </row>
    <row r="422" spans="2:12" ht="15" customHeight="1">
      <c r="B422" s="36"/>
      <c r="C422" s="58" t="str">
        <f t="shared" si="163"/>
        <v>New Low &amp; High Lift Pumping Facilities</v>
      </c>
      <c r="D422" s="123"/>
      <c r="E422" s="109"/>
      <c r="F422" s="107" t="s">
        <v>13</v>
      </c>
      <c r="G422" s="124"/>
      <c r="H422" s="139">
        <f>($H$27)</f>
        <v>40</v>
      </c>
      <c r="I422" s="51">
        <f t="shared" si="161"/>
        <v>0</v>
      </c>
      <c r="J422" s="126"/>
      <c r="K422" s="134"/>
      <c r="L422" s="47">
        <f t="shared" si="162"/>
        <v>0</v>
      </c>
    </row>
    <row r="423" spans="2:12" ht="15" customHeight="1" thickBot="1">
      <c r="B423" s="36"/>
      <c r="C423" s="60" t="str">
        <f t="shared" si="163"/>
        <v>New Boreholes</v>
      </c>
      <c r="D423" s="121"/>
      <c r="E423" s="103"/>
      <c r="F423" s="102" t="s">
        <v>72</v>
      </c>
      <c r="G423" s="125">
        <v>6</v>
      </c>
      <c r="H423" s="135">
        <v>20000</v>
      </c>
      <c r="I423" s="64">
        <f>(G423*H423)</f>
        <v>120000</v>
      </c>
      <c r="J423" s="127">
        <v>4</v>
      </c>
      <c r="K423" s="135">
        <v>20000</v>
      </c>
      <c r="L423" s="63">
        <f>(J423*K423)</f>
        <v>80000</v>
      </c>
    </row>
    <row r="424" spans="2:12" ht="15" customHeight="1" thickBot="1">
      <c r="B424" s="13"/>
      <c r="C424" s="157" t="str">
        <f t="shared" si="163"/>
        <v>Sub-Total 2: </v>
      </c>
      <c r="D424" s="15"/>
      <c r="E424" s="128">
        <v>0</v>
      </c>
      <c r="F424" s="15"/>
      <c r="G424" s="22"/>
      <c r="H424" s="22"/>
      <c r="I424" s="67">
        <f>SUM(I413:I423)</f>
        <v>152000</v>
      </c>
      <c r="J424" s="65"/>
      <c r="K424" s="66"/>
      <c r="L424" s="67">
        <f>SUM(L413:L423)</f>
        <v>100000</v>
      </c>
    </row>
    <row r="425" spans="2:12" ht="15" customHeight="1">
      <c r="B425" s="28" t="s">
        <v>7</v>
      </c>
      <c r="C425" s="152" t="str">
        <f t="shared" si="163"/>
        <v>Transmission and Pumping Main</v>
      </c>
      <c r="D425" s="99"/>
      <c r="E425" s="30"/>
      <c r="F425" s="100"/>
      <c r="G425" s="31"/>
      <c r="H425" s="32"/>
      <c r="I425" s="50"/>
      <c r="J425" s="57"/>
      <c r="K425" s="32"/>
      <c r="L425" s="32"/>
    </row>
    <row r="426" spans="2:12" ht="15" customHeight="1">
      <c r="B426" s="36"/>
      <c r="C426" s="58" t="str">
        <f t="shared" si="163"/>
        <v>Rehabilitation of existing Transmission Main (DN ...)</v>
      </c>
      <c r="D426" s="130"/>
      <c r="E426" s="61"/>
      <c r="F426" s="101" t="s">
        <v>10</v>
      </c>
      <c r="G426" s="124"/>
      <c r="H426" s="134"/>
      <c r="I426" s="51">
        <f>(G426*H426)</f>
        <v>0</v>
      </c>
      <c r="J426" s="126"/>
      <c r="K426" s="134"/>
      <c r="L426" s="47">
        <f>(J426*K426)</f>
        <v>0</v>
      </c>
    </row>
    <row r="427" spans="2:12" ht="15" customHeight="1">
      <c r="B427" s="36"/>
      <c r="C427" s="58" t="str">
        <f t="shared" si="163"/>
        <v>New Transmission Main (DN ...)</v>
      </c>
      <c r="D427" s="122"/>
      <c r="E427" s="61"/>
      <c r="F427" s="101" t="s">
        <v>10</v>
      </c>
      <c r="G427" s="124"/>
      <c r="H427" s="134"/>
      <c r="I427" s="51">
        <f>(G427*H427)</f>
        <v>0</v>
      </c>
      <c r="J427" s="126"/>
      <c r="K427" s="134"/>
      <c r="L427" s="47">
        <f>(J427*K427)</f>
        <v>0</v>
      </c>
    </row>
    <row r="428" spans="2:12" ht="15" customHeight="1" thickBot="1">
      <c r="B428" s="59"/>
      <c r="C428" s="60"/>
      <c r="D428" s="121"/>
      <c r="E428" s="103"/>
      <c r="F428" s="102"/>
      <c r="G428" s="125"/>
      <c r="H428" s="135"/>
      <c r="I428" s="64">
        <f>(G428*H428)</f>
        <v>0</v>
      </c>
      <c r="J428" s="127"/>
      <c r="K428" s="135"/>
      <c r="L428" s="63">
        <f>(J428*K428)</f>
        <v>0</v>
      </c>
    </row>
    <row r="429" spans="2:12" ht="15" customHeight="1" thickBot="1">
      <c r="B429" s="13"/>
      <c r="C429" s="157" t="str">
        <f aca="true" t="shared" si="164" ref="C429:C457">($C350)</f>
        <v>Sub-Total 3: </v>
      </c>
      <c r="D429" s="15"/>
      <c r="E429" s="128">
        <v>25000</v>
      </c>
      <c r="F429" s="15"/>
      <c r="G429" s="22"/>
      <c r="H429" s="22"/>
      <c r="I429" s="67">
        <f>SUM(I426:I428)</f>
        <v>0</v>
      </c>
      <c r="J429" s="65"/>
      <c r="K429" s="66"/>
      <c r="L429" s="67">
        <f>SUM(L426:L428)</f>
        <v>0</v>
      </c>
    </row>
    <row r="430" spans="2:12" ht="15" customHeight="1">
      <c r="B430" s="28" t="s">
        <v>8</v>
      </c>
      <c r="C430" s="152" t="str">
        <f t="shared" si="164"/>
        <v>Reservoirs and Elevated Tanks</v>
      </c>
      <c r="D430" s="99"/>
      <c r="E430" s="30"/>
      <c r="F430" s="100"/>
      <c r="G430" s="31"/>
      <c r="H430" s="32"/>
      <c r="I430" s="50"/>
      <c r="J430" s="57"/>
      <c r="K430" s="32"/>
      <c r="L430" s="32"/>
    </row>
    <row r="431" spans="2:12" ht="15" customHeight="1">
      <c r="B431" s="36"/>
      <c r="C431" s="58" t="str">
        <f t="shared" si="164"/>
        <v>Refurbishment of existing Water Tanks</v>
      </c>
      <c r="D431" s="130"/>
      <c r="E431" s="61"/>
      <c r="F431" s="101" t="s">
        <v>12</v>
      </c>
      <c r="G431" s="124">
        <v>1</v>
      </c>
      <c r="H431" s="139">
        <v>12000</v>
      </c>
      <c r="I431" s="51">
        <f>(G431*H431)</f>
        <v>12000</v>
      </c>
      <c r="J431" s="126"/>
      <c r="K431" s="134"/>
      <c r="L431" s="47">
        <f>(J431*K431)</f>
        <v>0</v>
      </c>
    </row>
    <row r="432" spans="2:12" ht="15" customHeight="1">
      <c r="B432" s="36"/>
      <c r="C432" s="58" t="str">
        <f t="shared" si="164"/>
        <v>Refurbishment of existing Ground Reservoirs</v>
      </c>
      <c r="D432" s="130"/>
      <c r="E432" s="61"/>
      <c r="F432" s="101" t="s">
        <v>14</v>
      </c>
      <c r="G432" s="124"/>
      <c r="H432" s="139">
        <f>($H$37)</f>
        <v>0</v>
      </c>
      <c r="I432" s="51">
        <f>(G432*H432)</f>
        <v>0</v>
      </c>
      <c r="J432" s="126"/>
      <c r="K432" s="134"/>
      <c r="L432" s="47">
        <f>(J432*K432)</f>
        <v>0</v>
      </c>
    </row>
    <row r="433" spans="2:12" ht="15" customHeight="1" thickBot="1">
      <c r="B433" s="59"/>
      <c r="C433" s="60" t="str">
        <f t="shared" si="164"/>
        <v>Additional Storage Capacities</v>
      </c>
      <c r="D433" s="121"/>
      <c r="E433" s="103"/>
      <c r="F433" s="102" t="s">
        <v>14</v>
      </c>
      <c r="G433" s="125">
        <v>30</v>
      </c>
      <c r="H433" s="139">
        <f>($H$38)</f>
        <v>250</v>
      </c>
      <c r="I433" s="64">
        <f>(G433*H433)</f>
        <v>7500</v>
      </c>
      <c r="J433" s="127">
        <v>250</v>
      </c>
      <c r="K433" s="135">
        <v>250</v>
      </c>
      <c r="L433" s="63">
        <f>(J433*K433)</f>
        <v>62500</v>
      </c>
    </row>
    <row r="434" spans="2:12" ht="15" customHeight="1" thickBot="1">
      <c r="B434" s="13"/>
      <c r="C434" s="157" t="str">
        <f t="shared" si="164"/>
        <v>Sub-Total 4: </v>
      </c>
      <c r="D434" s="15"/>
      <c r="E434" s="128">
        <v>200000</v>
      </c>
      <c r="F434" s="15"/>
      <c r="G434" s="22"/>
      <c r="H434" s="22"/>
      <c r="I434" s="67">
        <f>SUM(I431:I433)</f>
        <v>19500</v>
      </c>
      <c r="J434" s="65"/>
      <c r="K434" s="66"/>
      <c r="L434" s="67">
        <f>SUM(L431:L433)</f>
        <v>62500</v>
      </c>
    </row>
    <row r="435" spans="2:12" ht="15" customHeight="1">
      <c r="B435" s="28" t="s">
        <v>9</v>
      </c>
      <c r="C435" s="152" t="str">
        <f t="shared" si="164"/>
        <v>Distribution Network</v>
      </c>
      <c r="D435" s="99"/>
      <c r="E435" s="30"/>
      <c r="F435" s="100"/>
      <c r="G435" s="31"/>
      <c r="H435" s="32"/>
      <c r="I435" s="50"/>
      <c r="J435" s="57"/>
      <c r="K435" s="32"/>
      <c r="L435" s="32"/>
    </row>
    <row r="436" spans="2:12" ht="15" customHeight="1">
      <c r="B436" s="36"/>
      <c r="C436" s="58" t="str">
        <f t="shared" si="164"/>
        <v>Replacement of exist. Distribution Lines (DN100-DN200)</v>
      </c>
      <c r="D436" s="130"/>
      <c r="E436" s="61"/>
      <c r="F436" s="101" t="s">
        <v>10</v>
      </c>
      <c r="G436" s="124">
        <v>200</v>
      </c>
      <c r="H436" s="139">
        <f>($H$41)</f>
        <v>65</v>
      </c>
      <c r="I436" s="51">
        <f aca="true" t="shared" si="165" ref="I436:I441">(G436*H436)</f>
        <v>13000</v>
      </c>
      <c r="J436" s="126"/>
      <c r="K436" s="134"/>
      <c r="L436" s="47">
        <f aca="true" t="shared" si="166" ref="L436:L441">(J436*K436)</f>
        <v>0</v>
      </c>
    </row>
    <row r="437" spans="2:12" ht="15" customHeight="1">
      <c r="B437" s="36"/>
      <c r="C437" s="58" t="str">
        <f t="shared" si="164"/>
        <v>Replacement of exist. Distribution Lines (DN50-DN80)</v>
      </c>
      <c r="D437" s="130"/>
      <c r="E437" s="61"/>
      <c r="F437" s="101" t="s">
        <v>10</v>
      </c>
      <c r="G437" s="124">
        <v>500</v>
      </c>
      <c r="H437" s="139">
        <f>($H$42)</f>
        <v>25</v>
      </c>
      <c r="I437" s="51">
        <f t="shared" si="165"/>
        <v>12500</v>
      </c>
      <c r="J437" s="126"/>
      <c r="K437" s="134"/>
      <c r="L437" s="47">
        <f t="shared" si="166"/>
        <v>0</v>
      </c>
    </row>
    <row r="438" spans="2:12" ht="15" customHeight="1">
      <c r="B438" s="36"/>
      <c r="C438" s="58" t="str">
        <f t="shared" si="164"/>
        <v>Replacement of exist. Service Lines (DN25-DN40)</v>
      </c>
      <c r="D438" s="130"/>
      <c r="E438" s="61"/>
      <c r="F438" s="101" t="s">
        <v>10</v>
      </c>
      <c r="G438" s="124">
        <v>300</v>
      </c>
      <c r="H438" s="139">
        <f>($H$43)</f>
        <v>15</v>
      </c>
      <c r="I438" s="51">
        <f t="shared" si="165"/>
        <v>4500</v>
      </c>
      <c r="J438" s="126"/>
      <c r="K438" s="134"/>
      <c r="L438" s="47">
        <f t="shared" si="166"/>
        <v>0</v>
      </c>
    </row>
    <row r="439" spans="2:12" ht="15" customHeight="1">
      <c r="B439" s="36"/>
      <c r="C439" s="58" t="str">
        <f t="shared" si="164"/>
        <v>New Distribution Lines (DN100-DN200)</v>
      </c>
      <c r="D439" s="186"/>
      <c r="E439" s="61"/>
      <c r="F439" s="101" t="s">
        <v>10</v>
      </c>
      <c r="G439" s="124">
        <v>600</v>
      </c>
      <c r="H439" s="139">
        <f>($H$44)</f>
        <v>65</v>
      </c>
      <c r="I439" s="51">
        <f t="shared" si="165"/>
        <v>39000</v>
      </c>
      <c r="J439" s="126">
        <v>200</v>
      </c>
      <c r="K439" s="134">
        <v>65</v>
      </c>
      <c r="L439" s="47">
        <f t="shared" si="166"/>
        <v>13000</v>
      </c>
    </row>
    <row r="440" spans="2:12" ht="15" customHeight="1">
      <c r="B440" s="59"/>
      <c r="C440" s="58" t="str">
        <f t="shared" si="164"/>
        <v>New Distribution Lines (DN50-DN80)</v>
      </c>
      <c r="D440" s="186"/>
      <c r="E440" s="61"/>
      <c r="F440" s="101" t="s">
        <v>10</v>
      </c>
      <c r="G440" s="124">
        <v>3100</v>
      </c>
      <c r="H440" s="139">
        <f>($H$45)</f>
        <v>25</v>
      </c>
      <c r="I440" s="51">
        <f t="shared" si="165"/>
        <v>77500</v>
      </c>
      <c r="J440" s="126">
        <v>800</v>
      </c>
      <c r="K440" s="134">
        <v>25</v>
      </c>
      <c r="L440" s="47">
        <f t="shared" si="166"/>
        <v>20000</v>
      </c>
    </row>
    <row r="441" spans="2:12" ht="15" customHeight="1" thickBot="1">
      <c r="B441" s="59"/>
      <c r="C441" s="60" t="str">
        <f t="shared" si="164"/>
        <v>New Service Lines (DN25-DN40)</v>
      </c>
      <c r="D441" s="186"/>
      <c r="E441" s="103"/>
      <c r="F441" s="101" t="s">
        <v>10</v>
      </c>
      <c r="G441" s="124">
        <v>3800</v>
      </c>
      <c r="H441" s="139">
        <f>($H$46)</f>
        <v>15</v>
      </c>
      <c r="I441" s="51">
        <f t="shared" si="165"/>
        <v>57000</v>
      </c>
      <c r="J441" s="126">
        <v>800</v>
      </c>
      <c r="K441" s="134">
        <v>15</v>
      </c>
      <c r="L441" s="47">
        <f t="shared" si="166"/>
        <v>12000</v>
      </c>
    </row>
    <row r="442" spans="2:12" ht="15" customHeight="1" thickBot="1">
      <c r="B442" s="13"/>
      <c r="C442" s="157" t="str">
        <f t="shared" si="164"/>
        <v>Sub-Total 5: </v>
      </c>
      <c r="D442" s="15"/>
      <c r="E442" s="128">
        <v>0</v>
      </c>
      <c r="F442" s="15"/>
      <c r="G442" s="22"/>
      <c r="H442" s="22"/>
      <c r="I442" s="67">
        <f>SUM(I436:I441)</f>
        <v>203500</v>
      </c>
      <c r="J442" s="65"/>
      <c r="K442" s="66"/>
      <c r="L442" s="67">
        <f>SUM(L436:L441)</f>
        <v>45000</v>
      </c>
    </row>
    <row r="443" spans="2:12" ht="15" customHeight="1">
      <c r="B443" s="28" t="s">
        <v>38</v>
      </c>
      <c r="C443" s="152" t="str">
        <f t="shared" si="164"/>
        <v>Metering and Connections</v>
      </c>
      <c r="D443" s="99"/>
      <c r="E443" s="30"/>
      <c r="F443" s="100"/>
      <c r="G443" s="31"/>
      <c r="H443" s="32"/>
      <c r="I443" s="50"/>
      <c r="J443" s="57"/>
      <c r="K443" s="32"/>
      <c r="L443" s="32"/>
    </row>
    <row r="444" spans="2:12" ht="15" customHeight="1">
      <c r="B444" s="36"/>
      <c r="C444" s="58" t="str">
        <f t="shared" si="164"/>
        <v>Purchase of water meters, valves &amp; fittings</v>
      </c>
      <c r="D444" s="130"/>
      <c r="E444" s="61"/>
      <c r="F444" s="101" t="s">
        <v>72</v>
      </c>
      <c r="G444" s="124">
        <v>1000</v>
      </c>
      <c r="H444" s="139">
        <f>($H$49)</f>
        <v>35</v>
      </c>
      <c r="I444" s="51">
        <f>(G444*H444)</f>
        <v>35000</v>
      </c>
      <c r="J444" s="126">
        <v>250</v>
      </c>
      <c r="K444" s="134">
        <v>35</v>
      </c>
      <c r="L444" s="47">
        <f>(J444*K444)</f>
        <v>8750</v>
      </c>
    </row>
    <row r="445" spans="2:12" ht="15" customHeight="1">
      <c r="B445" s="36"/>
      <c r="C445" s="58" t="str">
        <f t="shared" si="164"/>
        <v>Purchase of bulk WMs, valves &amp; fittings</v>
      </c>
      <c r="D445" s="130"/>
      <c r="E445" s="61"/>
      <c r="F445" s="101" t="s">
        <v>73</v>
      </c>
      <c r="G445" s="124"/>
      <c r="H445" s="139"/>
      <c r="I445" s="51">
        <f>(G445*H445)</f>
        <v>0</v>
      </c>
      <c r="J445" s="126"/>
      <c r="K445" s="134"/>
      <c r="L445" s="47">
        <f>(J445*K445)</f>
        <v>0</v>
      </c>
    </row>
    <row r="446" spans="2:12" ht="15" customHeight="1">
      <c r="B446" s="36"/>
      <c r="C446" s="58" t="str">
        <f t="shared" si="164"/>
        <v>Installation of water meters at exisit. HCs</v>
      </c>
      <c r="D446" s="130"/>
      <c r="E446" s="61"/>
      <c r="F446" s="101" t="s">
        <v>72</v>
      </c>
      <c r="G446" s="124">
        <v>250</v>
      </c>
      <c r="H446" s="139">
        <f>($H$51)</f>
        <v>15</v>
      </c>
      <c r="I446" s="51">
        <f>(G446*H446)</f>
        <v>3750</v>
      </c>
      <c r="J446" s="126"/>
      <c r="K446" s="134"/>
      <c r="L446" s="47">
        <f>(J446*K446)</f>
        <v>0</v>
      </c>
    </row>
    <row r="447" spans="2:12" ht="15" customHeight="1">
      <c r="B447" s="36"/>
      <c r="C447" s="58" t="str">
        <f t="shared" si="164"/>
        <v>Installation / construction of new HCs</v>
      </c>
      <c r="D447" s="130"/>
      <c r="E447" s="61"/>
      <c r="F447" s="101" t="s">
        <v>72</v>
      </c>
      <c r="G447" s="124">
        <v>750</v>
      </c>
      <c r="H447" s="139">
        <f>($H$52)</f>
        <v>25</v>
      </c>
      <c r="I447" s="51">
        <f>(G447*H447)</f>
        <v>18750</v>
      </c>
      <c r="J447" s="126">
        <v>250</v>
      </c>
      <c r="K447" s="134">
        <v>25</v>
      </c>
      <c r="L447" s="47">
        <f>(J447*K447)</f>
        <v>6250</v>
      </c>
    </row>
    <row r="448" spans="2:12" ht="15" customHeight="1" thickBot="1">
      <c r="B448" s="59"/>
      <c r="C448" s="60" t="str">
        <f t="shared" si="164"/>
        <v>Construction of Public Taps (PTs)</v>
      </c>
      <c r="D448" s="131"/>
      <c r="E448" s="103"/>
      <c r="F448" s="102"/>
      <c r="G448" s="62">
        <v>1</v>
      </c>
      <c r="H448" s="139">
        <v>2500</v>
      </c>
      <c r="I448" s="64">
        <f>(G448*H448)</f>
        <v>2500</v>
      </c>
      <c r="J448" s="127">
        <v>2</v>
      </c>
      <c r="K448" s="135">
        <v>2500</v>
      </c>
      <c r="L448" s="63">
        <f>(J448*K448)</f>
        <v>5000</v>
      </c>
    </row>
    <row r="449" spans="2:12" ht="15" customHeight="1" thickBot="1">
      <c r="B449" s="13"/>
      <c r="C449" s="157" t="str">
        <f t="shared" si="164"/>
        <v>Sub-Total 6: </v>
      </c>
      <c r="D449" s="15"/>
      <c r="E449" s="128">
        <v>0</v>
      </c>
      <c r="F449" s="15"/>
      <c r="G449" s="22"/>
      <c r="H449" s="22"/>
      <c r="I449" s="67">
        <f>SUM(I444:I448)</f>
        <v>60000</v>
      </c>
      <c r="J449" s="65"/>
      <c r="K449" s="66"/>
      <c r="L449" s="67">
        <f>SUM(L444:L448)</f>
        <v>20000</v>
      </c>
    </row>
    <row r="450" spans="2:12" ht="15" customHeight="1">
      <c r="B450" s="28" t="s">
        <v>41</v>
      </c>
      <c r="C450" s="159" t="str">
        <f t="shared" si="164"/>
        <v>Miscellaneous</v>
      </c>
      <c r="D450" s="99"/>
      <c r="E450" s="30"/>
      <c r="F450" s="100"/>
      <c r="G450" s="31"/>
      <c r="H450" s="32"/>
      <c r="I450" s="50"/>
      <c r="J450" s="57"/>
      <c r="K450" s="32"/>
      <c r="L450" s="32"/>
    </row>
    <row r="451" spans="2:12" ht="15" customHeight="1">
      <c r="B451" s="36"/>
      <c r="C451" s="58" t="str">
        <f t="shared" si="164"/>
        <v>Office , IT and Communication Equipment </v>
      </c>
      <c r="D451" s="130"/>
      <c r="E451" s="61"/>
      <c r="F451" s="101" t="s">
        <v>12</v>
      </c>
      <c r="G451" s="124">
        <v>1</v>
      </c>
      <c r="H451" s="139">
        <v>7000</v>
      </c>
      <c r="I451" s="51">
        <f>(G451*H451)</f>
        <v>7000</v>
      </c>
      <c r="J451" s="126">
        <v>1</v>
      </c>
      <c r="K451" s="134">
        <v>6000</v>
      </c>
      <c r="L451" s="47">
        <f>(J451*K451)</f>
        <v>6000</v>
      </c>
    </row>
    <row r="452" spans="2:12" ht="15" customHeight="1">
      <c r="B452" s="36"/>
      <c r="C452" s="58" t="str">
        <f t="shared" si="164"/>
        <v>Cars and Pick-ups</v>
      </c>
      <c r="D452" s="130"/>
      <c r="E452" s="61"/>
      <c r="F452" s="101" t="s">
        <v>72</v>
      </c>
      <c r="G452" s="124">
        <v>1</v>
      </c>
      <c r="H452" s="139">
        <f>($H$57)</f>
        <v>20000</v>
      </c>
      <c r="I452" s="51">
        <f>(G452*H452)</f>
        <v>20000</v>
      </c>
      <c r="J452" s="126"/>
      <c r="K452" s="134"/>
      <c r="L452" s="47">
        <f>(J452*K452)</f>
        <v>0</v>
      </c>
    </row>
    <row r="453" spans="2:12" ht="15" customHeight="1">
      <c r="B453" s="36"/>
      <c r="C453" s="58" t="str">
        <f t="shared" si="164"/>
        <v>Motorbikes</v>
      </c>
      <c r="D453" s="130"/>
      <c r="E453" s="61"/>
      <c r="F453" s="101" t="s">
        <v>73</v>
      </c>
      <c r="G453" s="124">
        <v>1</v>
      </c>
      <c r="H453" s="139">
        <f>($H$58)</f>
        <v>4000</v>
      </c>
      <c r="I453" s="51">
        <f>(G453*H453)</f>
        <v>4000</v>
      </c>
      <c r="J453" s="126">
        <v>1</v>
      </c>
      <c r="K453" s="134">
        <v>4000</v>
      </c>
      <c r="L453" s="47">
        <f>(J453*K453)</f>
        <v>4000</v>
      </c>
    </row>
    <row r="454" spans="2:12" ht="15" customHeight="1">
      <c r="B454" s="36"/>
      <c r="C454" s="58" t="str">
        <f t="shared" si="164"/>
        <v>...</v>
      </c>
      <c r="D454" s="130"/>
      <c r="E454" s="61"/>
      <c r="F454" s="101" t="s">
        <v>12</v>
      </c>
      <c r="G454" s="124"/>
      <c r="H454" s="139"/>
      <c r="I454" s="51">
        <f>(G454*H454)</f>
        <v>0</v>
      </c>
      <c r="J454" s="126"/>
      <c r="K454" s="134"/>
      <c r="L454" s="47">
        <f>(J454*K454)</f>
        <v>0</v>
      </c>
    </row>
    <row r="455" spans="2:12" ht="15" customHeight="1" thickBot="1">
      <c r="B455" s="59"/>
      <c r="C455" s="60" t="str">
        <f t="shared" si="164"/>
        <v>...</v>
      </c>
      <c r="D455" s="131"/>
      <c r="E455" s="103"/>
      <c r="F455" s="102"/>
      <c r="G455" s="125"/>
      <c r="H455" s="139"/>
      <c r="I455" s="64">
        <f>(G455*H455)</f>
        <v>0</v>
      </c>
      <c r="J455" s="127"/>
      <c r="K455" s="135"/>
      <c r="L455" s="63">
        <f>(J455*K455)</f>
        <v>0</v>
      </c>
    </row>
    <row r="456" spans="2:12" ht="15" customHeight="1" thickBot="1">
      <c r="B456" s="13"/>
      <c r="C456" s="157" t="str">
        <f t="shared" si="164"/>
        <v>Sub-Total 7: </v>
      </c>
      <c r="D456" s="15"/>
      <c r="E456" s="129">
        <v>12000</v>
      </c>
      <c r="F456" s="15"/>
      <c r="G456" s="22"/>
      <c r="H456" s="22"/>
      <c r="I456" s="67">
        <f>SUM(I451:I455)</f>
        <v>31000</v>
      </c>
      <c r="J456" s="65"/>
      <c r="K456" s="66"/>
      <c r="L456" s="67">
        <f>SUM(L451:L455)</f>
        <v>10000</v>
      </c>
    </row>
    <row r="457" spans="2:12" ht="15" customHeight="1" thickBot="1">
      <c r="B457" s="75"/>
      <c r="C457" s="157" t="str">
        <f t="shared" si="164"/>
        <v>Total 1 to 7: </v>
      </c>
      <c r="D457" s="77"/>
      <c r="E457" s="108">
        <f>(E411+E424+E429+E434+E442+E449+E456)</f>
        <v>237000</v>
      </c>
      <c r="F457" s="77"/>
      <c r="G457" s="78"/>
      <c r="H457" s="78"/>
      <c r="I457" s="79">
        <f>(I411+I424+I429+I434+I442+I449+I456)</f>
        <v>466000</v>
      </c>
      <c r="J457" s="80"/>
      <c r="K457" s="81"/>
      <c r="L457" s="79">
        <f>(L411+L424+L429+L434+L442+L449+L456)</f>
        <v>237500</v>
      </c>
    </row>
    <row r="458" spans="2:12" ht="15" customHeight="1">
      <c r="B458" s="28" t="s">
        <v>43</v>
      </c>
      <c r="C458" s="29" t="s">
        <v>124</v>
      </c>
      <c r="D458" s="99"/>
      <c r="E458" s="30"/>
      <c r="F458" s="100"/>
      <c r="G458" s="31"/>
      <c r="H458" s="32"/>
      <c r="I458" s="50"/>
      <c r="J458" s="85"/>
      <c r="K458" s="32"/>
      <c r="L458" s="32"/>
    </row>
    <row r="459" spans="2:12" ht="15" customHeight="1">
      <c r="B459" s="36"/>
      <c r="C459" s="14" t="str">
        <f>($C$64)</f>
        <v>Service Contract Support</v>
      </c>
      <c r="D459" s="132"/>
      <c r="E459" s="109"/>
      <c r="F459" s="107" t="s">
        <v>11</v>
      </c>
      <c r="G459" s="136">
        <f>($G$64)</f>
        <v>10</v>
      </c>
      <c r="H459" s="47"/>
      <c r="I459" s="51">
        <f>(I457*G459)/100</f>
        <v>46600</v>
      </c>
      <c r="J459" s="137">
        <f>($J$64)</f>
        <v>7</v>
      </c>
      <c r="K459" s="82"/>
      <c r="L459" s="47">
        <f>(L457*J459)/100</f>
        <v>16625</v>
      </c>
    </row>
    <row r="460" spans="2:12" ht="15" customHeight="1">
      <c r="B460" s="36"/>
      <c r="C460" s="14" t="str">
        <f>($C$65)</f>
        <v>...</v>
      </c>
      <c r="D460" s="132"/>
      <c r="E460" s="109"/>
      <c r="F460" s="107" t="s">
        <v>11</v>
      </c>
      <c r="G460" s="136">
        <f>($G$65)</f>
        <v>0</v>
      </c>
      <c r="H460" s="139"/>
      <c r="I460" s="51">
        <f>(I457*G460)/100</f>
        <v>0</v>
      </c>
      <c r="J460" s="137">
        <f>($J$65)</f>
        <v>0</v>
      </c>
      <c r="K460" s="82"/>
      <c r="L460" s="47">
        <f>(L457*J460)/100</f>
        <v>0</v>
      </c>
    </row>
    <row r="461" spans="2:12" ht="15" customHeight="1">
      <c r="B461" s="36"/>
      <c r="C461" s="14" t="str">
        <f>($C$66)</f>
        <v>...</v>
      </c>
      <c r="D461" s="132"/>
      <c r="E461" s="109"/>
      <c r="F461" s="107" t="s">
        <v>11</v>
      </c>
      <c r="G461" s="136">
        <f>($G$66)</f>
        <v>0</v>
      </c>
      <c r="H461" s="47"/>
      <c r="I461" s="51">
        <f>(I457*G461)/100</f>
        <v>0</v>
      </c>
      <c r="J461" s="137">
        <f>($J$66)</f>
        <v>0</v>
      </c>
      <c r="K461" s="82"/>
      <c r="L461" s="47">
        <f>(L457*J461)/100</f>
        <v>0</v>
      </c>
    </row>
    <row r="462" spans="2:12" ht="15" customHeight="1" thickBot="1">
      <c r="B462" s="59"/>
      <c r="C462" s="14" t="str">
        <f>($C$67)</f>
        <v>...</v>
      </c>
      <c r="D462" s="132"/>
      <c r="E462" s="109"/>
      <c r="F462" s="107" t="s">
        <v>11</v>
      </c>
      <c r="G462" s="136">
        <f>($G$67)</f>
        <v>0</v>
      </c>
      <c r="H462" s="63"/>
      <c r="I462" s="51">
        <f>(I457*G462)/100</f>
        <v>0</v>
      </c>
      <c r="J462" s="137">
        <f>($J$67)</f>
        <v>0</v>
      </c>
      <c r="K462" s="83"/>
      <c r="L462" s="86">
        <f>(L457*J462)/100</f>
        <v>0</v>
      </c>
    </row>
    <row r="463" spans="2:12" ht="15" customHeight="1" thickBot="1">
      <c r="B463" s="13"/>
      <c r="C463" s="68" t="s">
        <v>44</v>
      </c>
      <c r="D463" s="11"/>
      <c r="E463" s="112"/>
      <c r="F463" s="11"/>
      <c r="G463" s="113">
        <f>SUM(G459:G462)</f>
        <v>10</v>
      </c>
      <c r="H463" s="73"/>
      <c r="I463" s="84">
        <f>SUM(I459:I462)</f>
        <v>46600</v>
      </c>
      <c r="J463" s="74">
        <f>SUM(J459:J462)</f>
        <v>7</v>
      </c>
      <c r="K463" s="74"/>
      <c r="L463" s="67">
        <f>SUM(L459:L462)</f>
        <v>16625</v>
      </c>
    </row>
    <row r="464" spans="2:12" ht="15" customHeight="1" thickBot="1">
      <c r="B464" s="75"/>
      <c r="C464" s="76" t="s">
        <v>64</v>
      </c>
      <c r="D464" s="114"/>
      <c r="E464" s="115"/>
      <c r="F464" s="77"/>
      <c r="G464" s="78"/>
      <c r="H464" s="116"/>
      <c r="I464" s="79">
        <f>(I457+I463)</f>
        <v>512600</v>
      </c>
      <c r="J464" s="80"/>
      <c r="K464" s="81"/>
      <c r="L464" s="79">
        <f>(L457+L463)</f>
        <v>254125</v>
      </c>
    </row>
    <row r="465" spans="2:12" ht="15" customHeight="1">
      <c r="B465" s="24" t="s">
        <v>65</v>
      </c>
      <c r="C465" s="25" t="s">
        <v>123</v>
      </c>
      <c r="D465" s="105"/>
      <c r="E465" s="30"/>
      <c r="F465" s="100"/>
      <c r="G465" s="26"/>
      <c r="H465" s="27"/>
      <c r="I465" s="52"/>
      <c r="J465" s="85"/>
      <c r="K465" s="32"/>
      <c r="L465" s="32"/>
    </row>
    <row r="466" spans="2:12" ht="15" customHeight="1">
      <c r="B466" s="8" t="s">
        <v>66</v>
      </c>
      <c r="C466" s="14" t="s">
        <v>109</v>
      </c>
      <c r="D466" s="104"/>
      <c r="E466" s="109"/>
      <c r="F466" s="107" t="s">
        <v>11</v>
      </c>
      <c r="G466" s="136">
        <f>($G$71)</f>
        <v>15</v>
      </c>
      <c r="H466" s="47"/>
      <c r="I466" s="51">
        <f>(I464*G466)/100</f>
        <v>76890</v>
      </c>
      <c r="J466" s="137">
        <f>($J$71)</f>
        <v>15</v>
      </c>
      <c r="K466" s="82"/>
      <c r="L466" s="47">
        <f>(L464*J466)/100</f>
        <v>38118.75</v>
      </c>
    </row>
    <row r="467" spans="2:12" ht="15" customHeight="1">
      <c r="B467" s="8" t="s">
        <v>67</v>
      </c>
      <c r="C467" s="14" t="s">
        <v>107</v>
      </c>
      <c r="D467" s="106"/>
      <c r="E467" s="216"/>
      <c r="F467" s="107" t="s">
        <v>11</v>
      </c>
      <c r="G467" s="162">
        <f>($G$72)</f>
        <v>10</v>
      </c>
      <c r="H467" s="217"/>
      <c r="I467" s="51">
        <f>(I464+I466)*(G467/100)</f>
        <v>58949</v>
      </c>
      <c r="J467" s="165">
        <f>($J$72)</f>
        <v>5</v>
      </c>
      <c r="K467" s="82"/>
      <c r="L467" s="47">
        <f>(L464+L466)*(J467/100)</f>
        <v>14612.1875</v>
      </c>
    </row>
    <row r="468" spans="2:12" ht="15" customHeight="1" thickBot="1">
      <c r="B468" s="19" t="s">
        <v>122</v>
      </c>
      <c r="C468" s="58" t="s">
        <v>108</v>
      </c>
      <c r="D468" s="106"/>
      <c r="E468" s="17"/>
      <c r="F468" s="117" t="s">
        <v>11</v>
      </c>
      <c r="G468" s="136">
        <f>($G$73)</f>
        <v>9</v>
      </c>
      <c r="H468" s="63"/>
      <c r="I468" s="51">
        <f>(I464+I466)*(G468/100)</f>
        <v>53054.1</v>
      </c>
      <c r="J468" s="137">
        <f>($J$73)</f>
        <v>7</v>
      </c>
      <c r="K468" s="82"/>
      <c r="L468" s="86">
        <f>(L464+L466)*(J468/100)</f>
        <v>20457.062500000004</v>
      </c>
    </row>
    <row r="469" spans="2:12" ht="15" customHeight="1" thickBot="1">
      <c r="B469" s="13"/>
      <c r="C469" s="151" t="str">
        <f>($C390)</f>
        <v>Sub-Total 9: </v>
      </c>
      <c r="D469" s="118"/>
      <c r="E469" s="111"/>
      <c r="F469" s="15"/>
      <c r="G469" s="22"/>
      <c r="H469" s="119"/>
      <c r="I469" s="67">
        <f>SUM(I466:I468)</f>
        <v>188893.1</v>
      </c>
      <c r="J469" s="65"/>
      <c r="K469" s="66"/>
      <c r="L469" s="67">
        <f>SUM(L466:L468)</f>
        <v>73188</v>
      </c>
    </row>
    <row r="470" spans="2:12" ht="15" customHeight="1">
      <c r="B470" s="87"/>
      <c r="C470" s="58" t="str">
        <f>($C391)</f>
        <v>Grand Total 1 to 9: (EUR)</v>
      </c>
      <c r="D470" s="89"/>
      <c r="E470" s="120"/>
      <c r="F470" s="89"/>
      <c r="G470" s="90"/>
      <c r="H470" s="90"/>
      <c r="I470" s="91">
        <f>(I464+I469)</f>
        <v>701493.1</v>
      </c>
      <c r="J470" s="92"/>
      <c r="K470" s="93"/>
      <c r="L470" s="91">
        <f>(L464+L469)</f>
        <v>327313</v>
      </c>
    </row>
    <row r="471" spans="2:12" ht="15" customHeight="1" thickBot="1">
      <c r="B471" s="94"/>
      <c r="C471" s="177" t="str">
        <f>($C392)</f>
        <v>Grand Total 1 to 9: (KShs)</v>
      </c>
      <c r="D471" s="96"/>
      <c r="E471" s="110"/>
      <c r="F471" s="96"/>
      <c r="G471" s="97"/>
      <c r="H471" s="97"/>
      <c r="I471" s="174">
        <f>(I470*$J$4)</f>
        <v>57522434.199999996</v>
      </c>
      <c r="J471" s="98"/>
      <c r="K471" s="95"/>
      <c r="L471" s="174">
        <f>(L470*$J$4)</f>
        <v>26839666</v>
      </c>
    </row>
    <row r="472" ht="15" customHeight="1" thickTop="1"/>
    <row r="473" ht="15" customHeight="1"/>
    <row r="474" ht="15" customHeight="1"/>
    <row r="475" spans="2:12" ht="19.5" customHeight="1">
      <c r="B475" s="20" t="s">
        <v>16</v>
      </c>
      <c r="G475" s="23" t="s">
        <v>84</v>
      </c>
      <c r="L475" s="133" t="s">
        <v>132</v>
      </c>
    </row>
    <row r="476" ht="15" customHeight="1">
      <c r="B476" s="21" t="s">
        <v>143</v>
      </c>
    </row>
    <row r="477" ht="15" customHeight="1"/>
    <row r="478" spans="2:10" ht="15" customHeight="1">
      <c r="B478" s="1" t="s">
        <v>74</v>
      </c>
      <c r="F478" s="14"/>
      <c r="G478" s="35"/>
      <c r="H478" s="33"/>
      <c r="I478" s="34" t="s">
        <v>17</v>
      </c>
      <c r="J478" s="141">
        <f>($J$4)</f>
        <v>82</v>
      </c>
    </row>
    <row r="479" ht="15" customHeight="1" thickBot="1"/>
    <row r="480" spans="2:12" ht="15" customHeight="1">
      <c r="B480" s="9" t="s">
        <v>0</v>
      </c>
      <c r="C480" s="10" t="s">
        <v>5</v>
      </c>
      <c r="D480" s="69"/>
      <c r="E480" s="69" t="s">
        <v>45</v>
      </c>
      <c r="F480" s="40" t="s">
        <v>1</v>
      </c>
      <c r="G480" s="40"/>
      <c r="H480" s="11" t="s">
        <v>20</v>
      </c>
      <c r="I480" s="11"/>
      <c r="J480" s="40"/>
      <c r="K480" s="11" t="s">
        <v>23</v>
      </c>
      <c r="L480" s="42"/>
    </row>
    <row r="481" spans="2:12" ht="15" customHeight="1" thickBot="1">
      <c r="B481" s="37"/>
      <c r="C481" s="38"/>
      <c r="D481" s="53"/>
      <c r="E481" s="53" t="s">
        <v>26</v>
      </c>
      <c r="F481" s="41"/>
      <c r="G481" s="43"/>
      <c r="H481" s="46" t="s">
        <v>21</v>
      </c>
      <c r="I481" s="44"/>
      <c r="J481" s="43"/>
      <c r="K481" s="46" t="s">
        <v>24</v>
      </c>
      <c r="L481" s="45"/>
    </row>
    <row r="482" spans="2:12" ht="15" customHeight="1">
      <c r="B482" s="37"/>
      <c r="C482" s="38"/>
      <c r="D482" s="53"/>
      <c r="E482" s="53" t="s">
        <v>46</v>
      </c>
      <c r="F482" s="39"/>
      <c r="G482" s="48" t="s">
        <v>2</v>
      </c>
      <c r="H482" s="49" t="s">
        <v>3</v>
      </c>
      <c r="I482" s="48" t="s">
        <v>22</v>
      </c>
      <c r="J482" s="53" t="s">
        <v>2</v>
      </c>
      <c r="K482" s="49" t="s">
        <v>3</v>
      </c>
      <c r="L482" s="54" t="s">
        <v>22</v>
      </c>
    </row>
    <row r="483" spans="2:12" ht="15" customHeight="1">
      <c r="B483" s="2"/>
      <c r="C483" s="6"/>
      <c r="D483" s="53"/>
      <c r="E483" s="53" t="s">
        <v>47</v>
      </c>
      <c r="F483" s="16"/>
      <c r="G483" s="3"/>
      <c r="H483" s="16"/>
      <c r="I483" s="3"/>
      <c r="J483" s="2"/>
      <c r="K483" s="16"/>
      <c r="L483" s="55"/>
    </row>
    <row r="484" spans="2:12" ht="15" customHeight="1" thickBot="1">
      <c r="B484" s="4"/>
      <c r="C484" s="7"/>
      <c r="D484" s="70"/>
      <c r="E484" s="53" t="s">
        <v>15</v>
      </c>
      <c r="F484" s="18"/>
      <c r="G484" s="5"/>
      <c r="H484" s="17" t="s">
        <v>15</v>
      </c>
      <c r="I484" s="12" t="s">
        <v>15</v>
      </c>
      <c r="J484" s="4"/>
      <c r="K484" s="17" t="s">
        <v>15</v>
      </c>
      <c r="L484" s="56" t="s">
        <v>15</v>
      </c>
    </row>
    <row r="485" spans="2:12" ht="15" customHeight="1">
      <c r="B485" s="28" t="s">
        <v>4</v>
      </c>
      <c r="C485" s="29" t="str">
        <f>($C$11)</f>
        <v>Raw Water Production  </v>
      </c>
      <c r="D485" s="99"/>
      <c r="E485" s="30"/>
      <c r="F485" s="100"/>
      <c r="G485" s="31"/>
      <c r="H485" s="32"/>
      <c r="I485" s="50"/>
      <c r="J485" s="57"/>
      <c r="K485" s="32"/>
      <c r="L485" s="32"/>
    </row>
    <row r="486" spans="2:12" ht="15" customHeight="1">
      <c r="B486" s="36"/>
      <c r="C486" s="58" t="str">
        <f aca="true" t="shared" si="167" ref="C486:C496">($C407)</f>
        <v>Rehabilitation of Weir and Intake Structure</v>
      </c>
      <c r="D486" s="130"/>
      <c r="E486" s="61"/>
      <c r="F486" s="101" t="s">
        <v>12</v>
      </c>
      <c r="G486" s="124">
        <v>1</v>
      </c>
      <c r="H486" s="134"/>
      <c r="I486" s="51">
        <f>(G486*H486)</f>
        <v>0</v>
      </c>
      <c r="J486" s="126">
        <v>1</v>
      </c>
      <c r="K486" s="134"/>
      <c r="L486" s="47">
        <f>(J486*K486)</f>
        <v>0</v>
      </c>
    </row>
    <row r="487" spans="2:12" ht="15" customHeight="1">
      <c r="B487" s="36"/>
      <c r="C487" s="58" t="str">
        <f t="shared" si="167"/>
        <v>Rehabilitation of existing Raw Water Main (DN ...)</v>
      </c>
      <c r="D487" s="130"/>
      <c r="E487" s="61"/>
      <c r="F487" s="101" t="s">
        <v>12</v>
      </c>
      <c r="G487" s="124">
        <v>1</v>
      </c>
      <c r="H487" s="134"/>
      <c r="I487" s="51">
        <f>(G487*H487)</f>
        <v>0</v>
      </c>
      <c r="J487" s="126">
        <v>1</v>
      </c>
      <c r="K487" s="134"/>
      <c r="L487" s="47">
        <f>(J487*K487)</f>
        <v>0</v>
      </c>
    </row>
    <row r="488" spans="2:12" ht="15" customHeight="1">
      <c r="B488" s="36"/>
      <c r="C488" s="58" t="str">
        <f t="shared" si="167"/>
        <v>Extension of Intake Facilities</v>
      </c>
      <c r="D488" s="122"/>
      <c r="E488" s="61"/>
      <c r="F488" s="101" t="s">
        <v>12</v>
      </c>
      <c r="G488" s="124">
        <v>1</v>
      </c>
      <c r="H488" s="134"/>
      <c r="I488" s="51">
        <f>(G488*H488)</f>
        <v>0</v>
      </c>
      <c r="J488" s="126">
        <v>1</v>
      </c>
      <c r="K488" s="134"/>
      <c r="L488" s="47">
        <f>(J488*K488)</f>
        <v>0</v>
      </c>
    </row>
    <row r="489" spans="2:12" ht="15" customHeight="1" thickBot="1">
      <c r="B489" s="59"/>
      <c r="C489" s="60" t="str">
        <f t="shared" si="167"/>
        <v>New Raw Water Main (DN ...)</v>
      </c>
      <c r="D489" s="121"/>
      <c r="E489" s="103"/>
      <c r="F489" s="102" t="s">
        <v>12</v>
      </c>
      <c r="G489" s="125">
        <v>1</v>
      </c>
      <c r="H489" s="135"/>
      <c r="I489" s="64">
        <f>(G489*H489)</f>
        <v>0</v>
      </c>
      <c r="J489" s="127">
        <v>1</v>
      </c>
      <c r="K489" s="135"/>
      <c r="L489" s="63">
        <f>(J489*K489)</f>
        <v>0</v>
      </c>
    </row>
    <row r="490" spans="2:12" ht="15" customHeight="1" thickBot="1">
      <c r="B490" s="13"/>
      <c r="C490" s="155" t="str">
        <f t="shared" si="167"/>
        <v>Sub-Total 1: </v>
      </c>
      <c r="D490" s="15"/>
      <c r="E490" s="128">
        <v>0</v>
      </c>
      <c r="F490" s="15"/>
      <c r="G490" s="22"/>
      <c r="H490" s="22"/>
      <c r="I490" s="67">
        <f>SUM(I486:I489)</f>
        <v>0</v>
      </c>
      <c r="J490" s="65"/>
      <c r="K490" s="66"/>
      <c r="L490" s="67">
        <f>SUM(L486:L489)</f>
        <v>0</v>
      </c>
    </row>
    <row r="491" spans="2:12" ht="15" customHeight="1">
      <c r="B491" s="28" t="s">
        <v>6</v>
      </c>
      <c r="C491" s="152" t="str">
        <f t="shared" si="167"/>
        <v>Water Treatment Plant  </v>
      </c>
      <c r="D491" s="99"/>
      <c r="E491" s="30"/>
      <c r="F491" s="100"/>
      <c r="G491" s="31"/>
      <c r="H491" s="32"/>
      <c r="I491" s="50"/>
      <c r="J491" s="57"/>
      <c r="K491" s="32"/>
      <c r="L491" s="32"/>
    </row>
    <row r="492" spans="2:12" ht="15" customHeight="1">
      <c r="B492" s="36"/>
      <c r="C492" s="58" t="str">
        <f t="shared" si="167"/>
        <v>Refurbishment of Offices, Lab. &amp; Workshops</v>
      </c>
      <c r="D492" s="130" t="s">
        <v>115</v>
      </c>
      <c r="E492" s="61"/>
      <c r="F492" s="101" t="s">
        <v>12</v>
      </c>
      <c r="G492" s="124">
        <v>1</v>
      </c>
      <c r="H492" s="134">
        <v>20000</v>
      </c>
      <c r="I492" s="51">
        <f aca="true" t="shared" si="168" ref="I492:I501">(G492*H492)</f>
        <v>20000</v>
      </c>
      <c r="J492" s="126"/>
      <c r="K492" s="134"/>
      <c r="L492" s="47">
        <f aca="true" t="shared" si="169" ref="L492:L501">(J492*K492)</f>
        <v>0</v>
      </c>
    </row>
    <row r="493" spans="2:12" ht="15" customHeight="1">
      <c r="B493" s="36"/>
      <c r="C493" s="58" t="str">
        <f t="shared" si="167"/>
        <v>Rehabilitation of existing Water Treatment Facilities </v>
      </c>
      <c r="D493" s="130"/>
      <c r="E493" s="61"/>
      <c r="F493" s="101" t="s">
        <v>12</v>
      </c>
      <c r="G493" s="124">
        <v>1</v>
      </c>
      <c r="H493" s="134"/>
      <c r="I493" s="51">
        <f t="shared" si="168"/>
        <v>0</v>
      </c>
      <c r="J493" s="126"/>
      <c r="K493" s="134"/>
      <c r="L493" s="47">
        <f t="shared" si="169"/>
        <v>0</v>
      </c>
    </row>
    <row r="494" spans="2:12" ht="15" customHeight="1">
      <c r="B494" s="36"/>
      <c r="C494" s="58" t="str">
        <f t="shared" si="167"/>
        <v>Refurbishment Storage Tanks &amp; Reservoirs</v>
      </c>
      <c r="D494" s="130"/>
      <c r="E494" s="61"/>
      <c r="F494" s="101" t="s">
        <v>12</v>
      </c>
      <c r="G494" s="124">
        <v>1</v>
      </c>
      <c r="H494" s="134"/>
      <c r="I494" s="51">
        <f t="shared" si="168"/>
        <v>0</v>
      </c>
      <c r="J494" s="126"/>
      <c r="K494" s="134"/>
      <c r="L494" s="47">
        <f t="shared" si="169"/>
        <v>0</v>
      </c>
    </row>
    <row r="495" spans="2:12" ht="15" customHeight="1">
      <c r="B495" s="36"/>
      <c r="C495" s="58" t="str">
        <f t="shared" si="167"/>
        <v>Rehabilitation of Low &amp; High Lift Pumping Station</v>
      </c>
      <c r="D495" s="130"/>
      <c r="E495" s="61"/>
      <c r="F495" s="101" t="s">
        <v>12</v>
      </c>
      <c r="G495" s="124">
        <v>1</v>
      </c>
      <c r="H495" s="134"/>
      <c r="I495" s="51">
        <f t="shared" si="168"/>
        <v>0</v>
      </c>
      <c r="J495" s="126"/>
      <c r="K495" s="134"/>
      <c r="L495" s="47">
        <f t="shared" si="169"/>
        <v>0</v>
      </c>
    </row>
    <row r="496" spans="2:12" ht="15" customHeight="1">
      <c r="B496" s="36"/>
      <c r="C496" s="58" t="str">
        <f t="shared" si="167"/>
        <v>Rehabilitation of existing Boreholes</v>
      </c>
      <c r="D496" s="130" t="s">
        <v>115</v>
      </c>
      <c r="E496" s="61"/>
      <c r="F496" s="101" t="s">
        <v>12</v>
      </c>
      <c r="G496" s="124">
        <v>1</v>
      </c>
      <c r="H496" s="134">
        <v>12000</v>
      </c>
      <c r="I496" s="51">
        <f t="shared" si="168"/>
        <v>12000</v>
      </c>
      <c r="J496" s="126"/>
      <c r="K496" s="134"/>
      <c r="L496" s="47">
        <f t="shared" si="169"/>
        <v>0</v>
      </c>
    </row>
    <row r="497" spans="2:12" ht="15" customHeight="1">
      <c r="B497" s="36"/>
      <c r="C497" s="58"/>
      <c r="D497" s="130"/>
      <c r="E497" s="61"/>
      <c r="F497" s="101" t="s">
        <v>12</v>
      </c>
      <c r="G497" s="124">
        <v>1</v>
      </c>
      <c r="H497" s="134"/>
      <c r="I497" s="51">
        <f t="shared" si="168"/>
        <v>0</v>
      </c>
      <c r="J497" s="126"/>
      <c r="K497" s="134"/>
      <c r="L497" s="47">
        <f t="shared" si="169"/>
        <v>0</v>
      </c>
    </row>
    <row r="498" spans="2:12" ht="15" customHeight="1">
      <c r="B498" s="36"/>
      <c r="C498" s="58" t="str">
        <f aca="true" t="shared" si="170" ref="C498:C506">($C419)</f>
        <v>New Office, Workshop and Storage Facilities</v>
      </c>
      <c r="D498" s="123"/>
      <c r="E498" s="109"/>
      <c r="F498" s="107" t="s">
        <v>12</v>
      </c>
      <c r="G498" s="124">
        <v>1</v>
      </c>
      <c r="H498" s="134"/>
      <c r="I498" s="51">
        <f t="shared" si="168"/>
        <v>0</v>
      </c>
      <c r="J498" s="126">
        <v>1</v>
      </c>
      <c r="K498" s="134">
        <v>20000</v>
      </c>
      <c r="L498" s="47">
        <f t="shared" si="169"/>
        <v>20000</v>
      </c>
    </row>
    <row r="499" spans="2:12" ht="15" customHeight="1">
      <c r="B499" s="36"/>
      <c r="C499" s="58" t="str">
        <f t="shared" si="170"/>
        <v>New Water Treatment Plant </v>
      </c>
      <c r="D499" s="123"/>
      <c r="E499" s="109"/>
      <c r="F499" s="107" t="s">
        <v>13</v>
      </c>
      <c r="G499" s="124"/>
      <c r="H499" s="139">
        <f>($H$25)</f>
        <v>450</v>
      </c>
      <c r="I499" s="51">
        <f t="shared" si="168"/>
        <v>0</v>
      </c>
      <c r="J499" s="126"/>
      <c r="K499" s="134"/>
      <c r="L499" s="47">
        <f t="shared" si="169"/>
        <v>0</v>
      </c>
    </row>
    <row r="500" spans="2:12" ht="15" customHeight="1">
      <c r="B500" s="36"/>
      <c r="C500" s="58" t="str">
        <f t="shared" si="170"/>
        <v>New Storage Capacities</v>
      </c>
      <c r="D500" s="123"/>
      <c r="E500" s="109"/>
      <c r="F500" s="107" t="s">
        <v>14</v>
      </c>
      <c r="G500" s="124"/>
      <c r="H500" s="139">
        <f>($H$26)</f>
        <v>200</v>
      </c>
      <c r="I500" s="51">
        <f t="shared" si="168"/>
        <v>0</v>
      </c>
      <c r="J500" s="126"/>
      <c r="K500" s="134"/>
      <c r="L500" s="47">
        <f t="shared" si="169"/>
        <v>0</v>
      </c>
    </row>
    <row r="501" spans="2:12" ht="15" customHeight="1">
      <c r="B501" s="36"/>
      <c r="C501" s="58" t="str">
        <f t="shared" si="170"/>
        <v>New Low &amp; High Lift Pumping Facilities</v>
      </c>
      <c r="D501" s="123"/>
      <c r="E501" s="109"/>
      <c r="F501" s="107" t="s">
        <v>13</v>
      </c>
      <c r="G501" s="124"/>
      <c r="H501" s="139">
        <f>($H$27)</f>
        <v>40</v>
      </c>
      <c r="I501" s="51">
        <f t="shared" si="168"/>
        <v>0</v>
      </c>
      <c r="J501" s="126"/>
      <c r="K501" s="134"/>
      <c r="L501" s="47">
        <f t="shared" si="169"/>
        <v>0</v>
      </c>
    </row>
    <row r="502" spans="2:12" ht="15" customHeight="1" thickBot="1">
      <c r="B502" s="36"/>
      <c r="C502" s="60" t="str">
        <f t="shared" si="170"/>
        <v>New Boreholes</v>
      </c>
      <c r="D502" s="121"/>
      <c r="E502" s="103"/>
      <c r="F502" s="102" t="s">
        <v>72</v>
      </c>
      <c r="G502" s="125">
        <v>6</v>
      </c>
      <c r="H502" s="135">
        <v>20000</v>
      </c>
      <c r="I502" s="64">
        <f>(G502*H502)</f>
        <v>120000</v>
      </c>
      <c r="J502" s="127">
        <v>6</v>
      </c>
      <c r="K502" s="135">
        <v>20000</v>
      </c>
      <c r="L502" s="63">
        <f>(J502*K502)</f>
        <v>120000</v>
      </c>
    </row>
    <row r="503" spans="2:12" ht="15" customHeight="1" thickBot="1">
      <c r="B503" s="13"/>
      <c r="C503" s="157" t="str">
        <f t="shared" si="170"/>
        <v>Sub-Total 2: </v>
      </c>
      <c r="D503" s="15"/>
      <c r="E503" s="128">
        <v>0</v>
      </c>
      <c r="F503" s="15"/>
      <c r="G503" s="22"/>
      <c r="H503" s="22"/>
      <c r="I503" s="67">
        <f>SUM(I492:I502)</f>
        <v>152000</v>
      </c>
      <c r="J503" s="65"/>
      <c r="K503" s="66"/>
      <c r="L503" s="67">
        <f>SUM(L492:L502)</f>
        <v>140000</v>
      </c>
    </row>
    <row r="504" spans="2:12" ht="15" customHeight="1">
      <c r="B504" s="28" t="s">
        <v>7</v>
      </c>
      <c r="C504" s="152" t="str">
        <f t="shared" si="170"/>
        <v>Transmission and Pumping Main</v>
      </c>
      <c r="D504" s="99"/>
      <c r="E504" s="30"/>
      <c r="F504" s="100"/>
      <c r="G504" s="31"/>
      <c r="H504" s="32"/>
      <c r="I504" s="50"/>
      <c r="J504" s="57"/>
      <c r="K504" s="32"/>
      <c r="L504" s="32"/>
    </row>
    <row r="505" spans="2:12" ht="15" customHeight="1">
      <c r="B505" s="36"/>
      <c r="C505" s="58" t="str">
        <f t="shared" si="170"/>
        <v>Rehabilitation of existing Transmission Main (DN ...)</v>
      </c>
      <c r="D505" s="130" t="s">
        <v>115</v>
      </c>
      <c r="E505" s="61"/>
      <c r="F505" s="101" t="s">
        <v>10</v>
      </c>
      <c r="G505" s="124"/>
      <c r="H505" s="134"/>
      <c r="I505" s="51">
        <f>(G505*H505)</f>
        <v>0</v>
      </c>
      <c r="J505" s="126"/>
      <c r="K505" s="134"/>
      <c r="L505" s="47">
        <f>(J505*K505)</f>
        <v>0</v>
      </c>
    </row>
    <row r="506" spans="2:12" ht="15" customHeight="1">
      <c r="B506" s="36"/>
      <c r="C506" s="58" t="str">
        <f t="shared" si="170"/>
        <v>New Transmission Main (DN ...)</v>
      </c>
      <c r="D506" s="122"/>
      <c r="E506" s="61"/>
      <c r="F506" s="101" t="s">
        <v>10</v>
      </c>
      <c r="G506" s="124"/>
      <c r="H506" s="134"/>
      <c r="I506" s="51">
        <f>(G506*H506)</f>
        <v>0</v>
      </c>
      <c r="J506" s="126"/>
      <c r="K506" s="134"/>
      <c r="L506" s="47">
        <f>(J506*K506)</f>
        <v>0</v>
      </c>
    </row>
    <row r="507" spans="2:12" ht="15" customHeight="1" thickBot="1">
      <c r="B507" s="59"/>
      <c r="C507" s="60"/>
      <c r="D507" s="121"/>
      <c r="E507" s="103"/>
      <c r="F507" s="102"/>
      <c r="G507" s="125"/>
      <c r="H507" s="135"/>
      <c r="I507" s="64">
        <f>(G507*H507)</f>
        <v>0</v>
      </c>
      <c r="J507" s="127"/>
      <c r="K507" s="135"/>
      <c r="L507" s="63">
        <f>(J507*K507)</f>
        <v>0</v>
      </c>
    </row>
    <row r="508" spans="2:12" ht="15" customHeight="1" thickBot="1">
      <c r="B508" s="13"/>
      <c r="C508" s="157" t="str">
        <f aca="true" t="shared" si="171" ref="C508:C536">($C429)</f>
        <v>Sub-Total 3: </v>
      </c>
      <c r="D508" s="15"/>
      <c r="E508" s="128">
        <v>6000</v>
      </c>
      <c r="F508" s="15"/>
      <c r="G508" s="22"/>
      <c r="H508" s="22"/>
      <c r="I508" s="67">
        <f>SUM(I505:I507)</f>
        <v>0</v>
      </c>
      <c r="J508" s="65"/>
      <c r="K508" s="66"/>
      <c r="L508" s="67">
        <f>SUM(L505:L507)</f>
        <v>0</v>
      </c>
    </row>
    <row r="509" spans="2:12" ht="15" customHeight="1">
      <c r="B509" s="28" t="s">
        <v>8</v>
      </c>
      <c r="C509" s="152" t="str">
        <f t="shared" si="171"/>
        <v>Reservoirs and Elevated Tanks</v>
      </c>
      <c r="D509" s="99"/>
      <c r="E509" s="30"/>
      <c r="F509" s="100"/>
      <c r="G509" s="31"/>
      <c r="H509" s="32"/>
      <c r="I509" s="50"/>
      <c r="J509" s="57"/>
      <c r="K509" s="32"/>
      <c r="L509" s="32"/>
    </row>
    <row r="510" spans="2:12" ht="15" customHeight="1">
      <c r="B510" s="36"/>
      <c r="C510" s="58" t="str">
        <f t="shared" si="171"/>
        <v>Refurbishment of existing Water Tanks</v>
      </c>
      <c r="D510" s="130"/>
      <c r="E510" s="61"/>
      <c r="F510" s="101" t="s">
        <v>12</v>
      </c>
      <c r="G510" s="124">
        <v>1</v>
      </c>
      <c r="H510" s="139">
        <v>5000</v>
      </c>
      <c r="I510" s="51">
        <f>(G510*H510)</f>
        <v>5000</v>
      </c>
      <c r="J510" s="126"/>
      <c r="K510" s="134"/>
      <c r="L510" s="47">
        <f>(J510*K510)</f>
        <v>0</v>
      </c>
    </row>
    <row r="511" spans="2:12" ht="15" customHeight="1">
      <c r="B511" s="36"/>
      <c r="C511" s="58" t="str">
        <f t="shared" si="171"/>
        <v>Refurbishment of existing Ground Reservoirs</v>
      </c>
      <c r="D511" s="130"/>
      <c r="E511" s="61"/>
      <c r="F511" s="101" t="s">
        <v>14</v>
      </c>
      <c r="G511" s="124"/>
      <c r="H511" s="139">
        <f>($H$37)</f>
        <v>0</v>
      </c>
      <c r="I511" s="51">
        <f>(G511*H511)</f>
        <v>0</v>
      </c>
      <c r="J511" s="126"/>
      <c r="K511" s="134"/>
      <c r="L511" s="47">
        <f>(J511*K511)</f>
        <v>0</v>
      </c>
    </row>
    <row r="512" spans="2:12" ht="15" customHeight="1" thickBot="1">
      <c r="B512" s="59"/>
      <c r="C512" s="60" t="str">
        <f t="shared" si="171"/>
        <v>Additional Storage Capacities</v>
      </c>
      <c r="D512" s="121"/>
      <c r="E512" s="103"/>
      <c r="F512" s="102" t="s">
        <v>14</v>
      </c>
      <c r="G512" s="125">
        <v>100</v>
      </c>
      <c r="H512" s="139">
        <f>($H$38)</f>
        <v>250</v>
      </c>
      <c r="I512" s="64">
        <f>(G512*H512)</f>
        <v>25000</v>
      </c>
      <c r="J512" s="127">
        <v>200</v>
      </c>
      <c r="K512" s="135">
        <v>250</v>
      </c>
      <c r="L512" s="63">
        <f>(J512*K512)</f>
        <v>50000</v>
      </c>
    </row>
    <row r="513" spans="2:12" ht="15" customHeight="1" thickBot="1">
      <c r="B513" s="13"/>
      <c r="C513" s="157" t="str">
        <f t="shared" si="171"/>
        <v>Sub-Total 4: </v>
      </c>
      <c r="D513" s="15"/>
      <c r="E513" s="128">
        <v>23000</v>
      </c>
      <c r="F513" s="15"/>
      <c r="G513" s="22"/>
      <c r="H513" s="22"/>
      <c r="I513" s="67">
        <f>SUM(I510:I512)</f>
        <v>30000</v>
      </c>
      <c r="J513" s="65"/>
      <c r="K513" s="66"/>
      <c r="L513" s="67">
        <f>SUM(L510:L512)</f>
        <v>50000</v>
      </c>
    </row>
    <row r="514" spans="2:12" ht="15" customHeight="1">
      <c r="B514" s="28" t="s">
        <v>9</v>
      </c>
      <c r="C514" s="152" t="str">
        <f t="shared" si="171"/>
        <v>Distribution Network</v>
      </c>
      <c r="D514" s="99"/>
      <c r="E514" s="30"/>
      <c r="F514" s="100"/>
      <c r="G514" s="31"/>
      <c r="H514" s="32"/>
      <c r="I514" s="50"/>
      <c r="J514" s="57"/>
      <c r="K514" s="32"/>
      <c r="L514" s="32"/>
    </row>
    <row r="515" spans="2:12" ht="15" customHeight="1">
      <c r="B515" s="36"/>
      <c r="C515" s="58" t="str">
        <f t="shared" si="171"/>
        <v>Replacement of exist. Distribution Lines (DN100-DN200)</v>
      </c>
      <c r="D515" s="130"/>
      <c r="E515" s="61"/>
      <c r="F515" s="101" t="s">
        <v>10</v>
      </c>
      <c r="G515" s="124">
        <v>200</v>
      </c>
      <c r="H515" s="139">
        <f>($H$41)</f>
        <v>65</v>
      </c>
      <c r="I515" s="51">
        <f aca="true" t="shared" si="172" ref="I515:I520">(G515*H515)</f>
        <v>13000</v>
      </c>
      <c r="J515" s="126"/>
      <c r="K515" s="134"/>
      <c r="L515" s="47">
        <f aca="true" t="shared" si="173" ref="L515:L520">(J515*K515)</f>
        <v>0</v>
      </c>
    </row>
    <row r="516" spans="2:12" ht="15" customHeight="1">
      <c r="B516" s="36"/>
      <c r="C516" s="58" t="str">
        <f t="shared" si="171"/>
        <v>Replacement of exist. Distribution Lines (DN50-DN80)</v>
      </c>
      <c r="D516" s="130"/>
      <c r="E516" s="61"/>
      <c r="F516" s="101" t="s">
        <v>10</v>
      </c>
      <c r="G516" s="124">
        <v>600</v>
      </c>
      <c r="H516" s="139">
        <f>($H$42)</f>
        <v>25</v>
      </c>
      <c r="I516" s="51">
        <f t="shared" si="172"/>
        <v>15000</v>
      </c>
      <c r="J516" s="126"/>
      <c r="K516" s="134"/>
      <c r="L516" s="47">
        <f t="shared" si="173"/>
        <v>0</v>
      </c>
    </row>
    <row r="517" spans="2:12" ht="15" customHeight="1">
      <c r="B517" s="36"/>
      <c r="C517" s="58" t="str">
        <f t="shared" si="171"/>
        <v>Replacement of exist. Service Lines (DN25-DN40)</v>
      </c>
      <c r="D517" s="130"/>
      <c r="E517" s="61"/>
      <c r="F517" s="101" t="s">
        <v>10</v>
      </c>
      <c r="G517" s="124">
        <v>500</v>
      </c>
      <c r="H517" s="139">
        <f>($H$43)</f>
        <v>15</v>
      </c>
      <c r="I517" s="51">
        <f t="shared" si="172"/>
        <v>7500</v>
      </c>
      <c r="J517" s="126"/>
      <c r="K517" s="134"/>
      <c r="L517" s="47">
        <f t="shared" si="173"/>
        <v>0</v>
      </c>
    </row>
    <row r="518" spans="2:12" ht="15" customHeight="1">
      <c r="B518" s="36"/>
      <c r="C518" s="58" t="str">
        <f t="shared" si="171"/>
        <v>New Distribution Lines (DN100-DN200)</v>
      </c>
      <c r="D518" s="186"/>
      <c r="E518" s="61"/>
      <c r="F518" s="101" t="s">
        <v>10</v>
      </c>
      <c r="G518" s="124">
        <v>500</v>
      </c>
      <c r="H518" s="139">
        <f>($H$44)</f>
        <v>65</v>
      </c>
      <c r="I518" s="51">
        <f t="shared" si="172"/>
        <v>32500</v>
      </c>
      <c r="J518" s="126">
        <v>500</v>
      </c>
      <c r="K518" s="134">
        <v>65</v>
      </c>
      <c r="L518" s="47">
        <f t="shared" si="173"/>
        <v>32500</v>
      </c>
    </row>
    <row r="519" spans="2:12" ht="15" customHeight="1">
      <c r="B519" s="59"/>
      <c r="C519" s="58" t="str">
        <f t="shared" si="171"/>
        <v>New Distribution Lines (DN50-DN80)</v>
      </c>
      <c r="D519" s="186"/>
      <c r="E519" s="61"/>
      <c r="F519" s="101" t="s">
        <v>10</v>
      </c>
      <c r="G519" s="124">
        <v>2600</v>
      </c>
      <c r="H519" s="139">
        <f>($H$45)</f>
        <v>25</v>
      </c>
      <c r="I519" s="51">
        <f t="shared" si="172"/>
        <v>65000</v>
      </c>
      <c r="J519" s="126">
        <v>2900</v>
      </c>
      <c r="K519" s="134">
        <v>25</v>
      </c>
      <c r="L519" s="47">
        <f t="shared" si="173"/>
        <v>72500</v>
      </c>
    </row>
    <row r="520" spans="2:12" ht="15" customHeight="1" thickBot="1">
      <c r="B520" s="59"/>
      <c r="C520" s="60" t="str">
        <f t="shared" si="171"/>
        <v>New Service Lines (DN25-DN40)</v>
      </c>
      <c r="D520" s="186"/>
      <c r="E520" s="103"/>
      <c r="F520" s="101" t="s">
        <v>10</v>
      </c>
      <c r="G520" s="124">
        <v>3200</v>
      </c>
      <c r="H520" s="139">
        <f>($H$46)</f>
        <v>15</v>
      </c>
      <c r="I520" s="51">
        <f t="shared" si="172"/>
        <v>48000</v>
      </c>
      <c r="J520" s="126">
        <v>3500</v>
      </c>
      <c r="K520" s="134">
        <v>15</v>
      </c>
      <c r="L520" s="47">
        <f t="shared" si="173"/>
        <v>52500</v>
      </c>
    </row>
    <row r="521" spans="2:12" ht="15" customHeight="1" thickBot="1">
      <c r="B521" s="13"/>
      <c r="C521" s="157" t="str">
        <f t="shared" si="171"/>
        <v>Sub-Total 5: </v>
      </c>
      <c r="D521" s="15"/>
      <c r="E521" s="128">
        <v>0</v>
      </c>
      <c r="F521" s="15"/>
      <c r="G521" s="22"/>
      <c r="H521" s="22"/>
      <c r="I521" s="67">
        <f>SUM(I515:I520)</f>
        <v>181000</v>
      </c>
      <c r="J521" s="65"/>
      <c r="K521" s="66"/>
      <c r="L521" s="67">
        <f>SUM(L515:L520)</f>
        <v>157500</v>
      </c>
    </row>
    <row r="522" spans="2:12" ht="15" customHeight="1">
      <c r="B522" s="28" t="s">
        <v>38</v>
      </c>
      <c r="C522" s="152" t="str">
        <f t="shared" si="171"/>
        <v>Metering and Connections</v>
      </c>
      <c r="D522" s="99"/>
      <c r="E522" s="30"/>
      <c r="F522" s="100"/>
      <c r="G522" s="31"/>
      <c r="H522" s="32"/>
      <c r="I522" s="50"/>
      <c r="J522" s="57"/>
      <c r="K522" s="32"/>
      <c r="L522" s="32"/>
    </row>
    <row r="523" spans="2:12" ht="15" customHeight="1">
      <c r="B523" s="36"/>
      <c r="C523" s="58" t="str">
        <f t="shared" si="171"/>
        <v>Purchase of water meters, valves &amp; fittings</v>
      </c>
      <c r="D523" s="130"/>
      <c r="E523" s="61"/>
      <c r="F523" s="101" t="s">
        <v>72</v>
      </c>
      <c r="G523" s="124">
        <v>800</v>
      </c>
      <c r="H523" s="139">
        <f>($H$49)</f>
        <v>35</v>
      </c>
      <c r="I523" s="51">
        <f>(G523*H523)</f>
        <v>28000</v>
      </c>
      <c r="J523" s="126">
        <v>700</v>
      </c>
      <c r="K523" s="134">
        <v>35</v>
      </c>
      <c r="L523" s="47">
        <f>(J523*K523)</f>
        <v>24500</v>
      </c>
    </row>
    <row r="524" spans="2:12" ht="15" customHeight="1">
      <c r="B524" s="36"/>
      <c r="C524" s="58" t="str">
        <f t="shared" si="171"/>
        <v>Purchase of bulk WMs, valves &amp; fittings</v>
      </c>
      <c r="D524" s="130"/>
      <c r="E524" s="61"/>
      <c r="F524" s="101" t="s">
        <v>73</v>
      </c>
      <c r="G524" s="124"/>
      <c r="H524" s="139"/>
      <c r="I524" s="51">
        <f>(G524*H524)</f>
        <v>0</v>
      </c>
      <c r="J524" s="126"/>
      <c r="K524" s="134"/>
      <c r="L524" s="47">
        <f>(J524*K524)</f>
        <v>0</v>
      </c>
    </row>
    <row r="525" spans="2:12" ht="15" customHeight="1">
      <c r="B525" s="36"/>
      <c r="C525" s="58" t="str">
        <f t="shared" si="171"/>
        <v>Installation of water meters at exisit. HCs</v>
      </c>
      <c r="D525" s="130"/>
      <c r="E525" s="61"/>
      <c r="F525" s="101" t="s">
        <v>72</v>
      </c>
      <c r="G525" s="124">
        <v>150</v>
      </c>
      <c r="H525" s="139">
        <f>($H$51)</f>
        <v>15</v>
      </c>
      <c r="I525" s="51">
        <f>(G525*H525)</f>
        <v>2250</v>
      </c>
      <c r="J525" s="126"/>
      <c r="K525" s="134"/>
      <c r="L525" s="47">
        <f>(J525*K525)</f>
        <v>0</v>
      </c>
    </row>
    <row r="526" spans="2:12" ht="15" customHeight="1">
      <c r="B526" s="36"/>
      <c r="C526" s="58" t="str">
        <f t="shared" si="171"/>
        <v>Installation / construction of new HCs</v>
      </c>
      <c r="D526" s="130"/>
      <c r="E526" s="61"/>
      <c r="F526" s="101" t="s">
        <v>72</v>
      </c>
      <c r="G526" s="124">
        <v>650</v>
      </c>
      <c r="H526" s="139">
        <f>($H$52)</f>
        <v>25</v>
      </c>
      <c r="I526" s="51">
        <f>(G526*H526)</f>
        <v>16250</v>
      </c>
      <c r="J526" s="126">
        <v>700</v>
      </c>
      <c r="K526" s="134">
        <v>25</v>
      </c>
      <c r="L526" s="47">
        <f>(J526*K526)</f>
        <v>17500</v>
      </c>
    </row>
    <row r="527" spans="2:12" ht="15" customHeight="1" thickBot="1">
      <c r="B527" s="59"/>
      <c r="C527" s="60" t="str">
        <f t="shared" si="171"/>
        <v>Construction of Public Taps (PTs)</v>
      </c>
      <c r="D527" s="131"/>
      <c r="E527" s="103"/>
      <c r="F527" s="102"/>
      <c r="G527" s="62">
        <v>1</v>
      </c>
      <c r="H527" s="139">
        <v>2500</v>
      </c>
      <c r="I527" s="64">
        <f>(G527*H527)</f>
        <v>2500</v>
      </c>
      <c r="J527" s="127">
        <v>3</v>
      </c>
      <c r="K527" s="135">
        <v>2500</v>
      </c>
      <c r="L527" s="63">
        <f>(J527*K527)</f>
        <v>7500</v>
      </c>
    </row>
    <row r="528" spans="2:12" ht="15" customHeight="1" thickBot="1">
      <c r="B528" s="13"/>
      <c r="C528" s="157" t="str">
        <f t="shared" si="171"/>
        <v>Sub-Total 6: </v>
      </c>
      <c r="D528" s="15"/>
      <c r="E528" s="128">
        <v>0</v>
      </c>
      <c r="F528" s="15"/>
      <c r="G528" s="22"/>
      <c r="H528" s="22"/>
      <c r="I528" s="67">
        <f>SUM(I523:I527)</f>
        <v>49000</v>
      </c>
      <c r="J528" s="65"/>
      <c r="K528" s="66"/>
      <c r="L528" s="67">
        <f>SUM(L523:L527)</f>
        <v>49500</v>
      </c>
    </row>
    <row r="529" spans="2:12" ht="15" customHeight="1">
      <c r="B529" s="28" t="s">
        <v>41</v>
      </c>
      <c r="C529" s="159" t="str">
        <f t="shared" si="171"/>
        <v>Miscellaneous</v>
      </c>
      <c r="D529" s="99"/>
      <c r="E529" s="30"/>
      <c r="F529" s="100"/>
      <c r="G529" s="31"/>
      <c r="H529" s="32"/>
      <c r="I529" s="50"/>
      <c r="J529" s="57"/>
      <c r="K529" s="32"/>
      <c r="L529" s="32"/>
    </row>
    <row r="530" spans="2:12" ht="15" customHeight="1">
      <c r="B530" s="36"/>
      <c r="C530" s="58" t="str">
        <f t="shared" si="171"/>
        <v>Office , IT and Communication Equipment </v>
      </c>
      <c r="D530" s="130"/>
      <c r="E530" s="61"/>
      <c r="F530" s="101" t="s">
        <v>12</v>
      </c>
      <c r="G530" s="124">
        <v>1</v>
      </c>
      <c r="H530" s="139">
        <v>8000</v>
      </c>
      <c r="I530" s="51">
        <f>(G530*H530)</f>
        <v>8000</v>
      </c>
      <c r="J530" s="126">
        <v>1</v>
      </c>
      <c r="K530" s="134">
        <v>7000</v>
      </c>
      <c r="L530" s="47">
        <f>(J530*K530)</f>
        <v>7000</v>
      </c>
    </row>
    <row r="531" spans="2:12" ht="15" customHeight="1">
      <c r="B531" s="36"/>
      <c r="C531" s="58" t="str">
        <f t="shared" si="171"/>
        <v>Cars and Pick-ups</v>
      </c>
      <c r="D531" s="130"/>
      <c r="E531" s="61"/>
      <c r="F531" s="101" t="s">
        <v>72</v>
      </c>
      <c r="G531" s="124">
        <v>1</v>
      </c>
      <c r="H531" s="139">
        <f>($H$57)</f>
        <v>20000</v>
      </c>
      <c r="I531" s="51">
        <f>(G531*H531)</f>
        <v>20000</v>
      </c>
      <c r="J531" s="126"/>
      <c r="K531" s="134"/>
      <c r="L531" s="47">
        <f>(J531*K531)</f>
        <v>0</v>
      </c>
    </row>
    <row r="532" spans="2:12" ht="15" customHeight="1">
      <c r="B532" s="36"/>
      <c r="C532" s="58" t="str">
        <f t="shared" si="171"/>
        <v>Motorbikes</v>
      </c>
      <c r="D532" s="130"/>
      <c r="E532" s="61"/>
      <c r="F532" s="101" t="s">
        <v>73</v>
      </c>
      <c r="G532" s="124">
        <v>1</v>
      </c>
      <c r="H532" s="139">
        <f>($H$58)</f>
        <v>4000</v>
      </c>
      <c r="I532" s="51">
        <f>(G532*H532)</f>
        <v>4000</v>
      </c>
      <c r="J532" s="126">
        <v>1</v>
      </c>
      <c r="K532" s="134">
        <v>4000</v>
      </c>
      <c r="L532" s="47">
        <f>(J532*K532)</f>
        <v>4000</v>
      </c>
    </row>
    <row r="533" spans="2:12" ht="15" customHeight="1">
      <c r="B533" s="36"/>
      <c r="C533" s="58" t="str">
        <f t="shared" si="171"/>
        <v>...</v>
      </c>
      <c r="D533" s="130"/>
      <c r="E533" s="61"/>
      <c r="F533" s="101" t="s">
        <v>12</v>
      </c>
      <c r="G533" s="124"/>
      <c r="H533" s="139"/>
      <c r="I533" s="51">
        <f>(G533*H533)</f>
        <v>0</v>
      </c>
      <c r="J533" s="126"/>
      <c r="K533" s="134"/>
      <c r="L533" s="47">
        <f>(J533*K533)</f>
        <v>0</v>
      </c>
    </row>
    <row r="534" spans="2:12" ht="15" customHeight="1" thickBot="1">
      <c r="B534" s="59"/>
      <c r="C534" s="60" t="str">
        <f t="shared" si="171"/>
        <v>...</v>
      </c>
      <c r="D534" s="131"/>
      <c r="E534" s="103"/>
      <c r="F534" s="102"/>
      <c r="G534" s="125"/>
      <c r="H534" s="139"/>
      <c r="I534" s="64">
        <f>(G534*H534)</f>
        <v>0</v>
      </c>
      <c r="J534" s="127"/>
      <c r="K534" s="135"/>
      <c r="L534" s="63">
        <f>(J534*K534)</f>
        <v>0</v>
      </c>
    </row>
    <row r="535" spans="2:12" ht="15" customHeight="1" thickBot="1">
      <c r="B535" s="13"/>
      <c r="C535" s="157" t="str">
        <f t="shared" si="171"/>
        <v>Sub-Total 7: </v>
      </c>
      <c r="D535" s="15"/>
      <c r="E535" s="129">
        <v>0</v>
      </c>
      <c r="F535" s="15"/>
      <c r="G535" s="22"/>
      <c r="H535" s="22"/>
      <c r="I535" s="67">
        <f>SUM(I530:I534)</f>
        <v>32000</v>
      </c>
      <c r="J535" s="65"/>
      <c r="K535" s="66"/>
      <c r="L535" s="67">
        <f>SUM(L530:L534)</f>
        <v>11000</v>
      </c>
    </row>
    <row r="536" spans="2:12" ht="15" customHeight="1" thickBot="1">
      <c r="B536" s="75"/>
      <c r="C536" s="157" t="str">
        <f t="shared" si="171"/>
        <v>Total 1 to 7: </v>
      </c>
      <c r="D536" s="77"/>
      <c r="E536" s="108">
        <f>(E490+E503+E508+E513+E521+E528+E535)</f>
        <v>29000</v>
      </c>
      <c r="F536" s="77"/>
      <c r="G536" s="78"/>
      <c r="H536" s="78"/>
      <c r="I536" s="79">
        <f>(I490+I503+I508+I513+I521+I528+I535)</f>
        <v>444000</v>
      </c>
      <c r="J536" s="80"/>
      <c r="K536" s="81"/>
      <c r="L536" s="79">
        <f>(L490+L503+L508+L513+L521+L528+L535)</f>
        <v>408000</v>
      </c>
    </row>
    <row r="537" spans="2:12" ht="15" customHeight="1">
      <c r="B537" s="28" t="s">
        <v>43</v>
      </c>
      <c r="C537" s="29" t="s">
        <v>124</v>
      </c>
      <c r="D537" s="99"/>
      <c r="E537" s="30"/>
      <c r="F537" s="100"/>
      <c r="G537" s="31"/>
      <c r="H537" s="32"/>
      <c r="I537" s="50"/>
      <c r="J537" s="85"/>
      <c r="K537" s="32"/>
      <c r="L537" s="32"/>
    </row>
    <row r="538" spans="2:12" ht="15" customHeight="1">
      <c r="B538" s="36"/>
      <c r="C538" s="14" t="str">
        <f>($C$64)</f>
        <v>Service Contract Support</v>
      </c>
      <c r="D538" s="132"/>
      <c r="E538" s="109"/>
      <c r="F538" s="107" t="s">
        <v>11</v>
      </c>
      <c r="G538" s="136">
        <f>($G$64)</f>
        <v>10</v>
      </c>
      <c r="H538" s="47"/>
      <c r="I538" s="51">
        <f>(I536*G538)/100</f>
        <v>44400</v>
      </c>
      <c r="J538" s="137">
        <f>($J$64)</f>
        <v>7</v>
      </c>
      <c r="K538" s="82"/>
      <c r="L538" s="47">
        <f>(L536*J538)/100</f>
        <v>28560</v>
      </c>
    </row>
    <row r="539" spans="2:12" ht="15" customHeight="1">
      <c r="B539" s="36"/>
      <c r="C539" s="14" t="str">
        <f>($C$65)</f>
        <v>...</v>
      </c>
      <c r="D539" s="132"/>
      <c r="E539" s="109"/>
      <c r="F539" s="107" t="s">
        <v>11</v>
      </c>
      <c r="G539" s="136">
        <f>($G$65)</f>
        <v>0</v>
      </c>
      <c r="H539" s="139"/>
      <c r="I539" s="51">
        <f>(I536*G539)/100</f>
        <v>0</v>
      </c>
      <c r="J539" s="137">
        <f>($J$65)</f>
        <v>0</v>
      </c>
      <c r="K539" s="82"/>
      <c r="L539" s="47">
        <f>(L536*J539)/100</f>
        <v>0</v>
      </c>
    </row>
    <row r="540" spans="2:12" ht="15" customHeight="1">
      <c r="B540" s="36"/>
      <c r="C540" s="14" t="str">
        <f>($C$66)</f>
        <v>...</v>
      </c>
      <c r="D540" s="132"/>
      <c r="E540" s="109"/>
      <c r="F540" s="107" t="s">
        <v>11</v>
      </c>
      <c r="G540" s="136">
        <f>($G$66)</f>
        <v>0</v>
      </c>
      <c r="H540" s="47"/>
      <c r="I540" s="51">
        <f>(I536*G540)/100</f>
        <v>0</v>
      </c>
      <c r="J540" s="137">
        <f>($J$66)</f>
        <v>0</v>
      </c>
      <c r="K540" s="82"/>
      <c r="L540" s="47">
        <f>(L536*J540)/100</f>
        <v>0</v>
      </c>
    </row>
    <row r="541" spans="2:12" ht="15" customHeight="1" thickBot="1">
      <c r="B541" s="59"/>
      <c r="C541" s="14" t="str">
        <f>($C$67)</f>
        <v>...</v>
      </c>
      <c r="D541" s="132"/>
      <c r="E541" s="109"/>
      <c r="F541" s="107" t="s">
        <v>11</v>
      </c>
      <c r="G541" s="136">
        <f>($G$67)</f>
        <v>0</v>
      </c>
      <c r="H541" s="63"/>
      <c r="I541" s="51">
        <f>(I536*G541)/100</f>
        <v>0</v>
      </c>
      <c r="J541" s="137">
        <f>($J$67)</f>
        <v>0</v>
      </c>
      <c r="K541" s="83"/>
      <c r="L541" s="86">
        <f>(L536*J541)/100</f>
        <v>0</v>
      </c>
    </row>
    <row r="542" spans="2:12" ht="15" customHeight="1" thickBot="1">
      <c r="B542" s="13"/>
      <c r="C542" s="68" t="s">
        <v>44</v>
      </c>
      <c r="D542" s="11"/>
      <c r="E542" s="112"/>
      <c r="F542" s="11"/>
      <c r="G542" s="113">
        <f>SUM(G538:G541)</f>
        <v>10</v>
      </c>
      <c r="H542" s="73"/>
      <c r="I542" s="84">
        <f>SUM(I538:I541)</f>
        <v>44400</v>
      </c>
      <c r="J542" s="74">
        <f>SUM(J538:J541)</f>
        <v>7</v>
      </c>
      <c r="K542" s="74"/>
      <c r="L542" s="67">
        <f>SUM(L538:L541)</f>
        <v>28560</v>
      </c>
    </row>
    <row r="543" spans="2:12" ht="15" customHeight="1" thickBot="1">
      <c r="B543" s="75"/>
      <c r="C543" s="76" t="s">
        <v>64</v>
      </c>
      <c r="D543" s="114"/>
      <c r="E543" s="115"/>
      <c r="F543" s="77"/>
      <c r="G543" s="78"/>
      <c r="H543" s="116"/>
      <c r="I543" s="79">
        <f>(I536+I542)</f>
        <v>488400</v>
      </c>
      <c r="J543" s="80"/>
      <c r="K543" s="81"/>
      <c r="L543" s="79">
        <f>(L536+L542)</f>
        <v>436560</v>
      </c>
    </row>
    <row r="544" spans="2:12" ht="15" customHeight="1">
      <c r="B544" s="24" t="s">
        <v>65</v>
      </c>
      <c r="C544" s="25" t="s">
        <v>123</v>
      </c>
      <c r="D544" s="105"/>
      <c r="E544" s="30"/>
      <c r="F544" s="100"/>
      <c r="G544" s="26"/>
      <c r="H544" s="27"/>
      <c r="I544" s="52"/>
      <c r="J544" s="85"/>
      <c r="K544" s="32"/>
      <c r="L544" s="32"/>
    </row>
    <row r="545" spans="2:12" ht="15" customHeight="1">
      <c r="B545" s="8" t="s">
        <v>66</v>
      </c>
      <c r="C545" s="14" t="s">
        <v>109</v>
      </c>
      <c r="D545" s="104"/>
      <c r="E545" s="109"/>
      <c r="F545" s="107" t="s">
        <v>11</v>
      </c>
      <c r="G545" s="136">
        <f>($G$71)</f>
        <v>15</v>
      </c>
      <c r="H545" s="47"/>
      <c r="I545" s="51">
        <f>(I543*G545)/100</f>
        <v>73260</v>
      </c>
      <c r="J545" s="137">
        <f>($J$71)</f>
        <v>15</v>
      </c>
      <c r="K545" s="82"/>
      <c r="L545" s="47">
        <f>(L543*J545)/100</f>
        <v>65484</v>
      </c>
    </row>
    <row r="546" spans="2:12" ht="15" customHeight="1">
      <c r="B546" s="8" t="s">
        <v>67</v>
      </c>
      <c r="C546" s="14" t="s">
        <v>107</v>
      </c>
      <c r="D546" s="106"/>
      <c r="E546" s="216"/>
      <c r="F546" s="107" t="s">
        <v>11</v>
      </c>
      <c r="G546" s="162">
        <f>($G$72)</f>
        <v>10</v>
      </c>
      <c r="H546" s="217"/>
      <c r="I546" s="51">
        <f>(I543+I545)*(G546/100)</f>
        <v>56166</v>
      </c>
      <c r="J546" s="165">
        <f>($J$72)</f>
        <v>5</v>
      </c>
      <c r="K546" s="82"/>
      <c r="L546" s="47">
        <f>(L543+L545)*(J546/100)</f>
        <v>25102.2</v>
      </c>
    </row>
    <row r="547" spans="2:12" ht="15" customHeight="1" thickBot="1">
      <c r="B547" s="19" t="s">
        <v>122</v>
      </c>
      <c r="C547" s="58" t="s">
        <v>108</v>
      </c>
      <c r="D547" s="106"/>
      <c r="E547" s="17"/>
      <c r="F547" s="117" t="s">
        <v>11</v>
      </c>
      <c r="G547" s="136">
        <f>($G$73)</f>
        <v>9</v>
      </c>
      <c r="H547" s="63"/>
      <c r="I547" s="51">
        <f>(I543+I545)*(G547/100)</f>
        <v>50549.4</v>
      </c>
      <c r="J547" s="137">
        <f>($J$73)</f>
        <v>7</v>
      </c>
      <c r="K547" s="82"/>
      <c r="L547" s="86">
        <f>(L543+L545)*(J547/100)</f>
        <v>35143.08</v>
      </c>
    </row>
    <row r="548" spans="2:12" ht="15" customHeight="1" thickBot="1">
      <c r="B548" s="13"/>
      <c r="C548" s="151" t="str">
        <f>($C469)</f>
        <v>Sub-Total 9: </v>
      </c>
      <c r="D548" s="118"/>
      <c r="E548" s="111"/>
      <c r="F548" s="15"/>
      <c r="G548" s="22"/>
      <c r="H548" s="119"/>
      <c r="I548" s="67">
        <f>SUM(I545:I547)</f>
        <v>179975.4</v>
      </c>
      <c r="J548" s="65"/>
      <c r="K548" s="66"/>
      <c r="L548" s="67">
        <f>SUM(L545:L547)</f>
        <v>125729.28</v>
      </c>
    </row>
    <row r="549" spans="2:12" ht="15" customHeight="1">
      <c r="B549" s="87"/>
      <c r="C549" s="58" t="str">
        <f>($C470)</f>
        <v>Grand Total 1 to 9: (EUR)</v>
      </c>
      <c r="D549" s="89"/>
      <c r="E549" s="120"/>
      <c r="F549" s="89"/>
      <c r="G549" s="90"/>
      <c r="H549" s="90"/>
      <c r="I549" s="91">
        <f>(I543+I548)</f>
        <v>668375.4</v>
      </c>
      <c r="J549" s="92"/>
      <c r="K549" s="93"/>
      <c r="L549" s="91">
        <f>(L543+L548)</f>
        <v>562289.28</v>
      </c>
    </row>
    <row r="550" spans="2:12" ht="15" customHeight="1" thickBot="1">
      <c r="B550" s="94"/>
      <c r="C550" s="177" t="str">
        <f>($C471)</f>
        <v>Grand Total 1 to 9: (KShs)</v>
      </c>
      <c r="D550" s="96"/>
      <c r="E550" s="110"/>
      <c r="F550" s="96"/>
      <c r="G550" s="97"/>
      <c r="H550" s="97"/>
      <c r="I550" s="174">
        <f>(I549*$J$4)</f>
        <v>54806782.800000004</v>
      </c>
      <c r="J550" s="98"/>
      <c r="K550" s="95"/>
      <c r="L550" s="174">
        <f>(L549*$J$4)</f>
        <v>46107720.96</v>
      </c>
    </row>
    <row r="551" ht="15" customHeight="1" thickTop="1"/>
    <row r="552" ht="15" customHeight="1"/>
    <row r="553" ht="15" customHeight="1"/>
    <row r="554" spans="2:12" ht="19.5" customHeight="1">
      <c r="B554" s="20" t="s">
        <v>16</v>
      </c>
      <c r="G554" s="23" t="s">
        <v>85</v>
      </c>
      <c r="L554" s="133" t="s">
        <v>133</v>
      </c>
    </row>
    <row r="555" ht="15" customHeight="1">
      <c r="B555" s="21" t="s">
        <v>143</v>
      </c>
    </row>
    <row r="556" ht="15" customHeight="1"/>
    <row r="557" spans="2:10" ht="15" customHeight="1">
      <c r="B557" s="1" t="s">
        <v>74</v>
      </c>
      <c r="F557" s="14"/>
      <c r="G557" s="35"/>
      <c r="H557" s="33"/>
      <c r="I557" s="34" t="s">
        <v>17</v>
      </c>
      <c r="J557" s="141">
        <f>($J$4)</f>
        <v>82</v>
      </c>
    </row>
    <row r="558" ht="15" customHeight="1" thickBot="1"/>
    <row r="559" spans="2:12" ht="15" customHeight="1">
      <c r="B559" s="9" t="s">
        <v>0</v>
      </c>
      <c r="C559" s="10" t="s">
        <v>5</v>
      </c>
      <c r="D559" s="69"/>
      <c r="E559" s="69" t="s">
        <v>45</v>
      </c>
      <c r="F559" s="40" t="s">
        <v>1</v>
      </c>
      <c r="G559" s="40"/>
      <c r="H559" s="11" t="s">
        <v>20</v>
      </c>
      <c r="I559" s="11"/>
      <c r="J559" s="40"/>
      <c r="K559" s="11" t="s">
        <v>23</v>
      </c>
      <c r="L559" s="42"/>
    </row>
    <row r="560" spans="2:12" ht="15" customHeight="1" thickBot="1">
      <c r="B560" s="37"/>
      <c r="C560" s="38"/>
      <c r="D560" s="53"/>
      <c r="E560" s="53" t="s">
        <v>26</v>
      </c>
      <c r="F560" s="41"/>
      <c r="G560" s="43"/>
      <c r="H560" s="46" t="s">
        <v>21</v>
      </c>
      <c r="I560" s="44"/>
      <c r="J560" s="43"/>
      <c r="K560" s="46" t="s">
        <v>24</v>
      </c>
      <c r="L560" s="45"/>
    </row>
    <row r="561" spans="2:12" ht="15" customHeight="1">
      <c r="B561" s="37"/>
      <c r="C561" s="38"/>
      <c r="D561" s="53"/>
      <c r="E561" s="53" t="s">
        <v>46</v>
      </c>
      <c r="F561" s="39"/>
      <c r="G561" s="48" t="s">
        <v>2</v>
      </c>
      <c r="H561" s="49" t="s">
        <v>3</v>
      </c>
      <c r="I561" s="48" t="s">
        <v>22</v>
      </c>
      <c r="J561" s="53" t="s">
        <v>2</v>
      </c>
      <c r="K561" s="49" t="s">
        <v>3</v>
      </c>
      <c r="L561" s="54" t="s">
        <v>22</v>
      </c>
    </row>
    <row r="562" spans="2:12" ht="15" customHeight="1">
      <c r="B562" s="2"/>
      <c r="C562" s="6"/>
      <c r="D562" s="53"/>
      <c r="E562" s="53" t="s">
        <v>47</v>
      </c>
      <c r="F562" s="16"/>
      <c r="G562" s="3"/>
      <c r="H562" s="16"/>
      <c r="I562" s="3"/>
      <c r="J562" s="2"/>
      <c r="K562" s="16"/>
      <c r="L562" s="55"/>
    </row>
    <row r="563" spans="2:12" ht="15" customHeight="1" thickBot="1">
      <c r="B563" s="4"/>
      <c r="C563" s="7"/>
      <c r="D563" s="70"/>
      <c r="E563" s="53" t="s">
        <v>15</v>
      </c>
      <c r="F563" s="18"/>
      <c r="G563" s="5"/>
      <c r="H563" s="17" t="s">
        <v>15</v>
      </c>
      <c r="I563" s="12" t="s">
        <v>15</v>
      </c>
      <c r="J563" s="4"/>
      <c r="K563" s="17" t="s">
        <v>15</v>
      </c>
      <c r="L563" s="56" t="s">
        <v>15</v>
      </c>
    </row>
    <row r="564" spans="2:12" ht="15" customHeight="1">
      <c r="B564" s="28" t="s">
        <v>4</v>
      </c>
      <c r="C564" s="29" t="str">
        <f>($C$11)</f>
        <v>Raw Water Production  </v>
      </c>
      <c r="D564" s="99"/>
      <c r="E564" s="30"/>
      <c r="F564" s="100"/>
      <c r="G564" s="31"/>
      <c r="H564" s="32"/>
      <c r="I564" s="50"/>
      <c r="J564" s="57"/>
      <c r="K564" s="32"/>
      <c r="L564" s="32"/>
    </row>
    <row r="565" spans="2:12" ht="15" customHeight="1">
      <c r="B565" s="36"/>
      <c r="C565" s="58" t="str">
        <f aca="true" t="shared" si="174" ref="C565:C575">($C486)</f>
        <v>Rehabilitation of Weir and Intake Structure</v>
      </c>
      <c r="D565" s="130" t="s">
        <v>115</v>
      </c>
      <c r="E565" s="61"/>
      <c r="F565" s="101" t="s">
        <v>12</v>
      </c>
      <c r="G565" s="124">
        <v>1</v>
      </c>
      <c r="H565" s="134">
        <v>10000</v>
      </c>
      <c r="I565" s="51">
        <f>(G565*H565)</f>
        <v>10000</v>
      </c>
      <c r="J565" s="126">
        <v>1</v>
      </c>
      <c r="K565" s="134"/>
      <c r="L565" s="47">
        <f>(J565*K565)</f>
        <v>0</v>
      </c>
    </row>
    <row r="566" spans="2:12" ht="15" customHeight="1">
      <c r="B566" s="36"/>
      <c r="C566" s="58" t="str">
        <f t="shared" si="174"/>
        <v>Rehabilitation of existing Raw Water Main (DN ...)</v>
      </c>
      <c r="D566" s="130" t="s">
        <v>115</v>
      </c>
      <c r="E566" s="61"/>
      <c r="F566" s="101" t="s">
        <v>12</v>
      </c>
      <c r="G566" s="124">
        <v>1</v>
      </c>
      <c r="H566" s="134">
        <v>15000</v>
      </c>
      <c r="I566" s="51">
        <f>(G566*H566)</f>
        <v>15000</v>
      </c>
      <c r="J566" s="126">
        <v>1</v>
      </c>
      <c r="K566" s="134"/>
      <c r="L566" s="47">
        <f>(J566*K566)</f>
        <v>0</v>
      </c>
    </row>
    <row r="567" spans="2:12" ht="15" customHeight="1">
      <c r="B567" s="36"/>
      <c r="C567" s="58" t="str">
        <f t="shared" si="174"/>
        <v>Extension of Intake Facilities</v>
      </c>
      <c r="D567" s="122"/>
      <c r="E567" s="61"/>
      <c r="F567" s="101" t="s">
        <v>12</v>
      </c>
      <c r="G567" s="124">
        <v>1</v>
      </c>
      <c r="H567" s="134"/>
      <c r="I567" s="51">
        <f>(G567*H567)</f>
        <v>0</v>
      </c>
      <c r="J567" s="126">
        <v>1</v>
      </c>
      <c r="K567" s="134"/>
      <c r="L567" s="47">
        <f>(J567*K567)</f>
        <v>0</v>
      </c>
    </row>
    <row r="568" spans="2:12" ht="15" customHeight="1" thickBot="1">
      <c r="B568" s="59"/>
      <c r="C568" s="60" t="str">
        <f t="shared" si="174"/>
        <v>New Raw Water Main (DN ...)</v>
      </c>
      <c r="D568" s="121"/>
      <c r="E568" s="103"/>
      <c r="F568" s="102" t="s">
        <v>12</v>
      </c>
      <c r="G568" s="125">
        <v>1</v>
      </c>
      <c r="H568" s="135"/>
      <c r="I568" s="64">
        <f>(G568*H568)</f>
        <v>0</v>
      </c>
      <c r="J568" s="127">
        <v>1</v>
      </c>
      <c r="K568" s="135"/>
      <c r="L568" s="63">
        <f>(J568*K568)</f>
        <v>0</v>
      </c>
    </row>
    <row r="569" spans="2:12" ht="15" customHeight="1" thickBot="1">
      <c r="B569" s="13"/>
      <c r="C569" s="155" t="str">
        <f t="shared" si="174"/>
        <v>Sub-Total 1: </v>
      </c>
      <c r="D569" s="15"/>
      <c r="E569" s="128">
        <v>50000</v>
      </c>
      <c r="F569" s="15"/>
      <c r="G569" s="22"/>
      <c r="H569" s="22"/>
      <c r="I569" s="67">
        <f>SUM(I565:I568)</f>
        <v>25000</v>
      </c>
      <c r="J569" s="65"/>
      <c r="K569" s="66"/>
      <c r="L569" s="67">
        <f>SUM(L565:L568)</f>
        <v>0</v>
      </c>
    </row>
    <row r="570" spans="2:12" ht="15" customHeight="1">
      <c r="B570" s="28" t="s">
        <v>6</v>
      </c>
      <c r="C570" s="152" t="str">
        <f t="shared" si="174"/>
        <v>Water Treatment Plant  </v>
      </c>
      <c r="D570" s="99"/>
      <c r="E570" s="30"/>
      <c r="F570" s="100"/>
      <c r="G570" s="31"/>
      <c r="H570" s="32"/>
      <c r="I570" s="50"/>
      <c r="J570" s="57"/>
      <c r="K570" s="32"/>
      <c r="L570" s="32"/>
    </row>
    <row r="571" spans="2:12" ht="15" customHeight="1">
      <c r="B571" s="36"/>
      <c r="C571" s="58" t="str">
        <f t="shared" si="174"/>
        <v>Refurbishment of Offices, Lab. &amp; Workshops</v>
      </c>
      <c r="D571" s="130" t="s">
        <v>117</v>
      </c>
      <c r="E571" s="61"/>
      <c r="F571" s="101" t="s">
        <v>12</v>
      </c>
      <c r="G571" s="124">
        <v>1</v>
      </c>
      <c r="H571" s="134">
        <v>50000</v>
      </c>
      <c r="I571" s="51">
        <f aca="true" t="shared" si="175" ref="I571:I580">(G571*H571)</f>
        <v>50000</v>
      </c>
      <c r="J571" s="126"/>
      <c r="K571" s="134"/>
      <c r="L571" s="47">
        <f aca="true" t="shared" si="176" ref="L571:L580">(J571*K571)</f>
        <v>0</v>
      </c>
    </row>
    <row r="572" spans="2:12" ht="15" customHeight="1">
      <c r="B572" s="36"/>
      <c r="C572" s="58" t="str">
        <f t="shared" si="174"/>
        <v>Rehabilitation of existing Water Treatment Facilities </v>
      </c>
      <c r="D572" s="130" t="s">
        <v>117</v>
      </c>
      <c r="E572" s="61"/>
      <c r="F572" s="101" t="s">
        <v>12</v>
      </c>
      <c r="G572" s="124">
        <v>1</v>
      </c>
      <c r="H572" s="134">
        <v>325000</v>
      </c>
      <c r="I572" s="51">
        <f t="shared" si="175"/>
        <v>325000</v>
      </c>
      <c r="J572" s="126"/>
      <c r="K572" s="134"/>
      <c r="L572" s="47">
        <f t="shared" si="176"/>
        <v>0</v>
      </c>
    </row>
    <row r="573" spans="2:12" ht="15" customHeight="1">
      <c r="B573" s="36"/>
      <c r="C573" s="58" t="str">
        <f t="shared" si="174"/>
        <v>Refurbishment Storage Tanks &amp; Reservoirs</v>
      </c>
      <c r="D573" s="130" t="s">
        <v>115</v>
      </c>
      <c r="E573" s="61"/>
      <c r="F573" s="101" t="s">
        <v>12</v>
      </c>
      <c r="G573" s="124">
        <v>1</v>
      </c>
      <c r="H573" s="134">
        <v>19000</v>
      </c>
      <c r="I573" s="51">
        <f t="shared" si="175"/>
        <v>19000</v>
      </c>
      <c r="J573" s="126"/>
      <c r="K573" s="134"/>
      <c r="L573" s="47">
        <f t="shared" si="176"/>
        <v>0</v>
      </c>
    </row>
    <row r="574" spans="2:12" ht="15" customHeight="1">
      <c r="B574" s="36"/>
      <c r="C574" s="58" t="str">
        <f t="shared" si="174"/>
        <v>Rehabilitation of Low &amp; High Lift Pumping Station</v>
      </c>
      <c r="D574" s="130" t="s">
        <v>117</v>
      </c>
      <c r="E574" s="61"/>
      <c r="F574" s="101" t="s">
        <v>12</v>
      </c>
      <c r="G574" s="124">
        <v>1</v>
      </c>
      <c r="H574" s="134">
        <v>36000</v>
      </c>
      <c r="I574" s="51">
        <f t="shared" si="175"/>
        <v>36000</v>
      </c>
      <c r="J574" s="126"/>
      <c r="K574" s="134"/>
      <c r="L574" s="47">
        <f t="shared" si="176"/>
        <v>0</v>
      </c>
    </row>
    <row r="575" spans="2:12" ht="15" customHeight="1">
      <c r="B575" s="36"/>
      <c r="C575" s="58" t="str">
        <f t="shared" si="174"/>
        <v>Rehabilitation of existing Boreholes</v>
      </c>
      <c r="D575" s="130" t="s">
        <v>115</v>
      </c>
      <c r="E575" s="61"/>
      <c r="F575" s="101" t="s">
        <v>12</v>
      </c>
      <c r="G575" s="124">
        <v>1</v>
      </c>
      <c r="H575" s="134">
        <v>4000</v>
      </c>
      <c r="I575" s="51">
        <f t="shared" si="175"/>
        <v>4000</v>
      </c>
      <c r="J575" s="126"/>
      <c r="K575" s="134"/>
      <c r="L575" s="47">
        <f t="shared" si="176"/>
        <v>0</v>
      </c>
    </row>
    <row r="576" spans="2:12" ht="15" customHeight="1">
      <c r="B576" s="36"/>
      <c r="C576" s="58"/>
      <c r="D576" s="130"/>
      <c r="E576" s="61"/>
      <c r="F576" s="101" t="s">
        <v>12</v>
      </c>
      <c r="G576" s="124">
        <v>1</v>
      </c>
      <c r="H576" s="134"/>
      <c r="I576" s="51">
        <f t="shared" si="175"/>
        <v>0</v>
      </c>
      <c r="J576" s="126"/>
      <c r="K576" s="134"/>
      <c r="L576" s="47">
        <f t="shared" si="176"/>
        <v>0</v>
      </c>
    </row>
    <row r="577" spans="2:12" ht="15" customHeight="1">
      <c r="B577" s="36"/>
      <c r="C577" s="58" t="str">
        <f aca="true" t="shared" si="177" ref="C577:C585">($C498)</f>
        <v>New Office, Workshop and Storage Facilities</v>
      </c>
      <c r="D577" s="123"/>
      <c r="E577" s="109"/>
      <c r="F577" s="107" t="s">
        <v>12</v>
      </c>
      <c r="G577" s="124">
        <v>1</v>
      </c>
      <c r="H577" s="134"/>
      <c r="I577" s="51">
        <f t="shared" si="175"/>
        <v>0</v>
      </c>
      <c r="J577" s="126">
        <v>1</v>
      </c>
      <c r="K577" s="134">
        <v>20000</v>
      </c>
      <c r="L577" s="47">
        <f t="shared" si="176"/>
        <v>20000</v>
      </c>
    </row>
    <row r="578" spans="2:12" ht="15" customHeight="1">
      <c r="B578" s="36"/>
      <c r="C578" s="58" t="str">
        <f t="shared" si="177"/>
        <v>New Water Treatment Plant </v>
      </c>
      <c r="D578" s="123"/>
      <c r="E578" s="109"/>
      <c r="F578" s="107" t="s">
        <v>13</v>
      </c>
      <c r="G578" s="124">
        <v>1440</v>
      </c>
      <c r="H578" s="139">
        <f>($H$25)</f>
        <v>450</v>
      </c>
      <c r="I578" s="51">
        <f t="shared" si="175"/>
        <v>648000</v>
      </c>
      <c r="J578" s="126">
        <v>1440</v>
      </c>
      <c r="K578" s="134">
        <v>450</v>
      </c>
      <c r="L578" s="47">
        <f t="shared" si="176"/>
        <v>648000</v>
      </c>
    </row>
    <row r="579" spans="2:12" ht="15" customHeight="1">
      <c r="B579" s="36"/>
      <c r="C579" s="58" t="str">
        <f t="shared" si="177"/>
        <v>New Storage Capacities</v>
      </c>
      <c r="D579" s="123"/>
      <c r="E579" s="109"/>
      <c r="F579" s="107" t="s">
        <v>14</v>
      </c>
      <c r="G579" s="124">
        <v>150</v>
      </c>
      <c r="H579" s="139">
        <f>($H$26)</f>
        <v>200</v>
      </c>
      <c r="I579" s="51">
        <f t="shared" si="175"/>
        <v>30000</v>
      </c>
      <c r="J579" s="126">
        <v>150</v>
      </c>
      <c r="K579" s="134">
        <v>200</v>
      </c>
      <c r="L579" s="47">
        <f t="shared" si="176"/>
        <v>30000</v>
      </c>
    </row>
    <row r="580" spans="2:12" ht="15" customHeight="1">
      <c r="B580" s="36"/>
      <c r="C580" s="58" t="str">
        <f t="shared" si="177"/>
        <v>New Low &amp; High Lift Pumping Facilities</v>
      </c>
      <c r="D580" s="123"/>
      <c r="E580" s="109"/>
      <c r="F580" s="107" t="s">
        <v>13</v>
      </c>
      <c r="G580" s="124">
        <v>1440</v>
      </c>
      <c r="H580" s="139">
        <f>($H$27)</f>
        <v>40</v>
      </c>
      <c r="I580" s="51">
        <f t="shared" si="175"/>
        <v>57600</v>
      </c>
      <c r="J580" s="126">
        <v>1440</v>
      </c>
      <c r="K580" s="134">
        <v>40</v>
      </c>
      <c r="L580" s="47">
        <f t="shared" si="176"/>
        <v>57600</v>
      </c>
    </row>
    <row r="581" spans="2:12" ht="15" customHeight="1" thickBot="1">
      <c r="B581" s="36"/>
      <c r="C581" s="60" t="str">
        <f t="shared" si="177"/>
        <v>New Boreholes</v>
      </c>
      <c r="D581" s="121"/>
      <c r="E581" s="103"/>
      <c r="F581" s="102" t="s">
        <v>72</v>
      </c>
      <c r="G581" s="125"/>
      <c r="H581" s="135"/>
      <c r="I581" s="64">
        <f>(G581*H581)</f>
        <v>0</v>
      </c>
      <c r="J581" s="127"/>
      <c r="K581" s="135"/>
      <c r="L581" s="63">
        <f>(J581*K581)</f>
        <v>0</v>
      </c>
    </row>
    <row r="582" spans="2:12" ht="15" customHeight="1" thickBot="1">
      <c r="B582" s="13"/>
      <c r="C582" s="157" t="str">
        <f t="shared" si="177"/>
        <v>Sub-Total 2: </v>
      </c>
      <c r="D582" s="15"/>
      <c r="E582" s="128">
        <v>0</v>
      </c>
      <c r="F582" s="15"/>
      <c r="G582" s="22"/>
      <c r="H582" s="22"/>
      <c r="I582" s="67">
        <f>SUM(I571:I581)</f>
        <v>1169600</v>
      </c>
      <c r="J582" s="65"/>
      <c r="K582" s="66"/>
      <c r="L582" s="67">
        <f>SUM(L571:L581)</f>
        <v>755600</v>
      </c>
    </row>
    <row r="583" spans="2:12" ht="15" customHeight="1">
      <c r="B583" s="28" t="s">
        <v>7</v>
      </c>
      <c r="C583" s="152" t="str">
        <f t="shared" si="177"/>
        <v>Transmission and Pumping Main</v>
      </c>
      <c r="D583" s="99"/>
      <c r="E583" s="30"/>
      <c r="F583" s="100"/>
      <c r="G583" s="31"/>
      <c r="H583" s="32"/>
      <c r="I583" s="50"/>
      <c r="J583" s="57"/>
      <c r="K583" s="32"/>
      <c r="L583" s="32"/>
    </row>
    <row r="584" spans="2:12" ht="15" customHeight="1">
      <c r="B584" s="36"/>
      <c r="C584" s="58" t="str">
        <f t="shared" si="177"/>
        <v>Rehabilitation of existing Transmission Main (DN ...)</v>
      </c>
      <c r="D584" s="130"/>
      <c r="E584" s="61"/>
      <c r="F584" s="101" t="s">
        <v>10</v>
      </c>
      <c r="G584" s="124">
        <v>3500</v>
      </c>
      <c r="H584" s="134">
        <v>10</v>
      </c>
      <c r="I584" s="51">
        <f>(G584*H584)</f>
        <v>35000</v>
      </c>
      <c r="J584" s="126"/>
      <c r="K584" s="134"/>
      <c r="L584" s="47">
        <f>(J584*K584)</f>
        <v>0</v>
      </c>
    </row>
    <row r="585" spans="2:12" ht="15" customHeight="1">
      <c r="B585" s="36"/>
      <c r="C585" s="58" t="str">
        <f t="shared" si="177"/>
        <v>New Transmission Main (DN ...)</v>
      </c>
      <c r="D585" s="122"/>
      <c r="E585" s="61"/>
      <c r="F585" s="101" t="s">
        <v>10</v>
      </c>
      <c r="G585" s="124"/>
      <c r="H585" s="134"/>
      <c r="I585" s="51">
        <f>(G585*H585)</f>
        <v>0</v>
      </c>
      <c r="J585" s="126">
        <v>3500</v>
      </c>
      <c r="K585" s="134">
        <v>110</v>
      </c>
      <c r="L585" s="47">
        <f>(J585*K585)</f>
        <v>385000</v>
      </c>
    </row>
    <row r="586" spans="2:12" ht="15" customHeight="1" thickBot="1">
      <c r="B586" s="59"/>
      <c r="C586" s="60"/>
      <c r="D586" s="121"/>
      <c r="E586" s="103"/>
      <c r="F586" s="102"/>
      <c r="G586" s="125"/>
      <c r="H586" s="135"/>
      <c r="I586" s="64">
        <f>(G586*H586)</f>
        <v>0</v>
      </c>
      <c r="J586" s="127"/>
      <c r="K586" s="135"/>
      <c r="L586" s="63">
        <f>(J586*K586)</f>
        <v>0</v>
      </c>
    </row>
    <row r="587" spans="2:12" ht="15" customHeight="1" thickBot="1">
      <c r="B587" s="13"/>
      <c r="C587" s="157" t="str">
        <f aca="true" t="shared" si="178" ref="C587:C615">($C508)</f>
        <v>Sub-Total 3: </v>
      </c>
      <c r="D587" s="15"/>
      <c r="E587" s="128">
        <v>79000</v>
      </c>
      <c r="F587" s="15"/>
      <c r="G587" s="22"/>
      <c r="H587" s="22"/>
      <c r="I587" s="67">
        <f>SUM(I584:I586)</f>
        <v>35000</v>
      </c>
      <c r="J587" s="65"/>
      <c r="K587" s="66"/>
      <c r="L587" s="67">
        <f>SUM(L584:L586)</f>
        <v>385000</v>
      </c>
    </row>
    <row r="588" spans="2:12" ht="15" customHeight="1">
      <c r="B588" s="28" t="s">
        <v>8</v>
      </c>
      <c r="C588" s="152" t="str">
        <f t="shared" si="178"/>
        <v>Reservoirs and Elevated Tanks</v>
      </c>
      <c r="D588" s="99"/>
      <c r="E588" s="30"/>
      <c r="F588" s="100"/>
      <c r="G588" s="31"/>
      <c r="H588" s="32"/>
      <c r="I588" s="50"/>
      <c r="J588" s="57"/>
      <c r="K588" s="32"/>
      <c r="L588" s="32"/>
    </row>
    <row r="589" spans="2:12" ht="15" customHeight="1">
      <c r="B589" s="36"/>
      <c r="C589" s="58" t="str">
        <f t="shared" si="178"/>
        <v>Refurbishment of existing Water Tanks</v>
      </c>
      <c r="D589" s="130"/>
      <c r="E589" s="61"/>
      <c r="F589" s="101" t="s">
        <v>14</v>
      </c>
      <c r="G589" s="124"/>
      <c r="H589" s="139">
        <f>($H$36)</f>
        <v>0</v>
      </c>
      <c r="I589" s="51">
        <f>(G589*H589)</f>
        <v>0</v>
      </c>
      <c r="J589" s="126"/>
      <c r="K589" s="134"/>
      <c r="L589" s="47">
        <f>(J589*K589)</f>
        <v>0</v>
      </c>
    </row>
    <row r="590" spans="2:12" ht="15" customHeight="1">
      <c r="B590" s="36"/>
      <c r="C590" s="58" t="str">
        <f t="shared" si="178"/>
        <v>Refurbishment of existing Ground Reservoirs</v>
      </c>
      <c r="D590" s="130" t="s">
        <v>115</v>
      </c>
      <c r="E590" s="61"/>
      <c r="F590" s="101" t="s">
        <v>12</v>
      </c>
      <c r="G590" s="124">
        <v>1</v>
      </c>
      <c r="H590" s="139">
        <v>28000</v>
      </c>
      <c r="I590" s="51">
        <f>(G590*H590)</f>
        <v>28000</v>
      </c>
      <c r="J590" s="126"/>
      <c r="K590" s="134"/>
      <c r="L590" s="47">
        <f>(J590*K590)</f>
        <v>0</v>
      </c>
    </row>
    <row r="591" spans="2:12" ht="15" customHeight="1" thickBot="1">
      <c r="B591" s="59"/>
      <c r="C591" s="60" t="str">
        <f t="shared" si="178"/>
        <v>Additional Storage Capacities</v>
      </c>
      <c r="D591" s="121"/>
      <c r="E591" s="103"/>
      <c r="F591" s="102" t="s">
        <v>14</v>
      </c>
      <c r="G591" s="125"/>
      <c r="H591" s="139">
        <f>($H$38)</f>
        <v>250</v>
      </c>
      <c r="I591" s="64">
        <f>(G591*H591)</f>
        <v>0</v>
      </c>
      <c r="J591" s="127">
        <v>200</v>
      </c>
      <c r="K591" s="135">
        <v>250</v>
      </c>
      <c r="L591" s="63">
        <f>(J591*K591)</f>
        <v>50000</v>
      </c>
    </row>
    <row r="592" spans="2:12" ht="15" customHeight="1" thickBot="1">
      <c r="B592" s="13"/>
      <c r="C592" s="157" t="str">
        <f t="shared" si="178"/>
        <v>Sub-Total 4: </v>
      </c>
      <c r="D592" s="15"/>
      <c r="E592" s="128">
        <v>75000</v>
      </c>
      <c r="F592" s="15"/>
      <c r="G592" s="22"/>
      <c r="H592" s="22"/>
      <c r="I592" s="67">
        <f>SUM(I589:I591)</f>
        <v>28000</v>
      </c>
      <c r="J592" s="65"/>
      <c r="K592" s="66"/>
      <c r="L592" s="67">
        <f>SUM(L589:L591)</f>
        <v>50000</v>
      </c>
    </row>
    <row r="593" spans="2:12" ht="15" customHeight="1">
      <c r="B593" s="28" t="s">
        <v>9</v>
      </c>
      <c r="C593" s="152" t="str">
        <f t="shared" si="178"/>
        <v>Distribution Network</v>
      </c>
      <c r="D593" s="99"/>
      <c r="E593" s="30"/>
      <c r="F593" s="100"/>
      <c r="G593" s="31"/>
      <c r="H593" s="32"/>
      <c r="I593" s="50"/>
      <c r="J593" s="57"/>
      <c r="K593" s="32"/>
      <c r="L593" s="32"/>
    </row>
    <row r="594" spans="2:12" ht="15" customHeight="1">
      <c r="B594" s="36"/>
      <c r="C594" s="58" t="str">
        <f t="shared" si="178"/>
        <v>Replacement of exist. Distribution Lines (DN100-DN200)</v>
      </c>
      <c r="D594" s="130"/>
      <c r="E594" s="61"/>
      <c r="F594" s="101" t="s">
        <v>10</v>
      </c>
      <c r="G594" s="124">
        <v>300</v>
      </c>
      <c r="H594" s="139">
        <f>($H$41)</f>
        <v>65</v>
      </c>
      <c r="I594" s="51">
        <f aca="true" t="shared" si="179" ref="I594:I599">(G594*H594)</f>
        <v>19500</v>
      </c>
      <c r="J594" s="126"/>
      <c r="K594" s="134"/>
      <c r="L594" s="47">
        <f aca="true" t="shared" si="180" ref="L594:L599">(J594*K594)</f>
        <v>0</v>
      </c>
    </row>
    <row r="595" spans="2:12" ht="15" customHeight="1">
      <c r="B595" s="36"/>
      <c r="C595" s="58" t="str">
        <f t="shared" si="178"/>
        <v>Replacement of exist. Distribution Lines (DN50-DN80)</v>
      </c>
      <c r="D595" s="130"/>
      <c r="E595" s="61"/>
      <c r="F595" s="101" t="s">
        <v>10</v>
      </c>
      <c r="G595" s="124">
        <v>900</v>
      </c>
      <c r="H595" s="139">
        <f>($H$42)</f>
        <v>25</v>
      </c>
      <c r="I595" s="51">
        <f t="shared" si="179"/>
        <v>22500</v>
      </c>
      <c r="J595" s="126"/>
      <c r="K595" s="134"/>
      <c r="L595" s="47">
        <f t="shared" si="180"/>
        <v>0</v>
      </c>
    </row>
    <row r="596" spans="2:12" ht="15" customHeight="1">
      <c r="B596" s="36"/>
      <c r="C596" s="58" t="str">
        <f t="shared" si="178"/>
        <v>Replacement of exist. Service Lines (DN25-DN40)</v>
      </c>
      <c r="D596" s="130"/>
      <c r="E596" s="61"/>
      <c r="F596" s="101" t="s">
        <v>10</v>
      </c>
      <c r="G596" s="124">
        <v>600</v>
      </c>
      <c r="H596" s="139">
        <f>($H$43)</f>
        <v>15</v>
      </c>
      <c r="I596" s="51">
        <f t="shared" si="179"/>
        <v>9000</v>
      </c>
      <c r="J596" s="126"/>
      <c r="K596" s="134"/>
      <c r="L596" s="47">
        <f t="shared" si="180"/>
        <v>0</v>
      </c>
    </row>
    <row r="597" spans="2:12" ht="15" customHeight="1">
      <c r="B597" s="36"/>
      <c r="C597" s="58" t="str">
        <f t="shared" si="178"/>
        <v>New Distribution Lines (DN100-DN200)</v>
      </c>
      <c r="D597" s="186"/>
      <c r="E597" s="61"/>
      <c r="F597" s="101" t="s">
        <v>10</v>
      </c>
      <c r="G597" s="124">
        <v>1000</v>
      </c>
      <c r="H597" s="139">
        <f>($H$44)</f>
        <v>65</v>
      </c>
      <c r="I597" s="51">
        <f t="shared" si="179"/>
        <v>65000</v>
      </c>
      <c r="J597" s="126">
        <v>1000</v>
      </c>
      <c r="K597" s="134">
        <v>65</v>
      </c>
      <c r="L597" s="47">
        <f t="shared" si="180"/>
        <v>65000</v>
      </c>
    </row>
    <row r="598" spans="2:12" ht="15" customHeight="1">
      <c r="B598" s="59"/>
      <c r="C598" s="58" t="str">
        <f t="shared" si="178"/>
        <v>New Distribution Lines (DN50-DN80)</v>
      </c>
      <c r="D598" s="186"/>
      <c r="E598" s="61"/>
      <c r="F598" s="101" t="s">
        <v>10</v>
      </c>
      <c r="G598" s="124">
        <v>5300</v>
      </c>
      <c r="H598" s="139">
        <f>($H$45)</f>
        <v>25</v>
      </c>
      <c r="I598" s="51">
        <f t="shared" si="179"/>
        <v>132500</v>
      </c>
      <c r="J598" s="126">
        <v>5000</v>
      </c>
      <c r="K598" s="134">
        <v>25</v>
      </c>
      <c r="L598" s="47">
        <f t="shared" si="180"/>
        <v>125000</v>
      </c>
    </row>
    <row r="599" spans="2:12" ht="15" customHeight="1" thickBot="1">
      <c r="B599" s="59"/>
      <c r="C599" s="60" t="str">
        <f t="shared" si="178"/>
        <v>New Service Lines (DN25-DN40)</v>
      </c>
      <c r="D599" s="186"/>
      <c r="E599" s="103"/>
      <c r="F599" s="101" t="s">
        <v>10</v>
      </c>
      <c r="G599" s="124">
        <v>6300</v>
      </c>
      <c r="H599" s="139">
        <f>($H$46)</f>
        <v>15</v>
      </c>
      <c r="I599" s="51">
        <f t="shared" si="179"/>
        <v>94500</v>
      </c>
      <c r="J599" s="126">
        <v>6000</v>
      </c>
      <c r="K599" s="134">
        <v>15</v>
      </c>
      <c r="L599" s="47">
        <f t="shared" si="180"/>
        <v>90000</v>
      </c>
    </row>
    <row r="600" spans="2:12" ht="15" customHeight="1" thickBot="1">
      <c r="B600" s="13"/>
      <c r="C600" s="157" t="str">
        <f t="shared" si="178"/>
        <v>Sub-Total 5: </v>
      </c>
      <c r="D600" s="15"/>
      <c r="E600" s="128">
        <v>75000</v>
      </c>
      <c r="F600" s="15"/>
      <c r="G600" s="22"/>
      <c r="H600" s="22"/>
      <c r="I600" s="67">
        <f>SUM(I594:I599)</f>
        <v>343000</v>
      </c>
      <c r="J600" s="65"/>
      <c r="K600" s="66"/>
      <c r="L600" s="67">
        <f>SUM(L594:L599)</f>
        <v>280000</v>
      </c>
    </row>
    <row r="601" spans="2:12" ht="15" customHeight="1">
      <c r="B601" s="28" t="s">
        <v>38</v>
      </c>
      <c r="C601" s="152" t="str">
        <f t="shared" si="178"/>
        <v>Metering and Connections</v>
      </c>
      <c r="D601" s="99"/>
      <c r="E601" s="30"/>
      <c r="F601" s="100"/>
      <c r="G601" s="31"/>
      <c r="H601" s="32"/>
      <c r="I601" s="50"/>
      <c r="J601" s="57"/>
      <c r="K601" s="32"/>
      <c r="L601" s="32"/>
    </row>
    <row r="602" spans="2:12" ht="15" customHeight="1">
      <c r="B602" s="36"/>
      <c r="C602" s="58" t="str">
        <f t="shared" si="178"/>
        <v>Purchase of water meters, valves &amp; fittings</v>
      </c>
      <c r="D602" s="130"/>
      <c r="E602" s="61"/>
      <c r="F602" s="101" t="s">
        <v>72</v>
      </c>
      <c r="G602" s="124">
        <v>1900</v>
      </c>
      <c r="H602" s="139">
        <f>($H$49)</f>
        <v>35</v>
      </c>
      <c r="I602" s="51">
        <f>(G602*H602)</f>
        <v>66500</v>
      </c>
      <c r="J602" s="126">
        <v>1100</v>
      </c>
      <c r="K602" s="134">
        <v>35</v>
      </c>
      <c r="L602" s="47">
        <f>(J602*K602)</f>
        <v>38500</v>
      </c>
    </row>
    <row r="603" spans="2:12" ht="15" customHeight="1">
      <c r="B603" s="36"/>
      <c r="C603" s="58" t="str">
        <f t="shared" si="178"/>
        <v>Purchase of bulk WMs, valves &amp; fittings</v>
      </c>
      <c r="D603" s="130"/>
      <c r="E603" s="61"/>
      <c r="F603" s="101" t="s">
        <v>73</v>
      </c>
      <c r="G603" s="124"/>
      <c r="H603" s="139"/>
      <c r="I603" s="51">
        <f>(G603*H603)</f>
        <v>0</v>
      </c>
      <c r="J603" s="126"/>
      <c r="K603" s="134"/>
      <c r="L603" s="47">
        <f>(J603*K603)</f>
        <v>0</v>
      </c>
    </row>
    <row r="604" spans="2:12" ht="15" customHeight="1">
      <c r="B604" s="36"/>
      <c r="C604" s="58" t="str">
        <f t="shared" si="178"/>
        <v>Installation of water meters at exisit. HCs</v>
      </c>
      <c r="D604" s="130"/>
      <c r="E604" s="61"/>
      <c r="F604" s="101" t="s">
        <v>72</v>
      </c>
      <c r="G604" s="124">
        <v>700</v>
      </c>
      <c r="H604" s="139">
        <f>($H$51)</f>
        <v>15</v>
      </c>
      <c r="I604" s="51">
        <f>(G604*H604)</f>
        <v>10500</v>
      </c>
      <c r="J604" s="126"/>
      <c r="K604" s="134"/>
      <c r="L604" s="47">
        <f>(J604*K604)</f>
        <v>0</v>
      </c>
    </row>
    <row r="605" spans="2:12" ht="15" customHeight="1">
      <c r="B605" s="36"/>
      <c r="C605" s="58" t="str">
        <f t="shared" si="178"/>
        <v>Installation / construction of new HCs</v>
      </c>
      <c r="D605" s="130"/>
      <c r="E605" s="61"/>
      <c r="F605" s="101" t="s">
        <v>72</v>
      </c>
      <c r="G605" s="124">
        <v>1200</v>
      </c>
      <c r="H605" s="139">
        <f>($H$52)</f>
        <v>25</v>
      </c>
      <c r="I605" s="51">
        <f>(G605*H605)</f>
        <v>30000</v>
      </c>
      <c r="J605" s="126">
        <v>1100</v>
      </c>
      <c r="K605" s="134">
        <v>25</v>
      </c>
      <c r="L605" s="47">
        <f>(J605*K605)</f>
        <v>27500</v>
      </c>
    </row>
    <row r="606" spans="2:12" ht="15" customHeight="1" thickBot="1">
      <c r="B606" s="59"/>
      <c r="C606" s="60" t="str">
        <f t="shared" si="178"/>
        <v>Construction of Public Taps (PTs)</v>
      </c>
      <c r="D606" s="131"/>
      <c r="E606" s="103"/>
      <c r="F606" s="102"/>
      <c r="G606" s="62">
        <v>1</v>
      </c>
      <c r="H606" s="139">
        <v>2500</v>
      </c>
      <c r="I606" s="64">
        <f>(G606*H606)</f>
        <v>2500</v>
      </c>
      <c r="J606" s="127">
        <v>8</v>
      </c>
      <c r="K606" s="135">
        <v>2500</v>
      </c>
      <c r="L606" s="63">
        <f>(J606*K606)</f>
        <v>20000</v>
      </c>
    </row>
    <row r="607" spans="2:12" ht="15" customHeight="1" thickBot="1">
      <c r="B607" s="13"/>
      <c r="C607" s="157" t="str">
        <f t="shared" si="178"/>
        <v>Sub-Total 6: </v>
      </c>
      <c r="D607" s="15"/>
      <c r="E607" s="128">
        <v>0</v>
      </c>
      <c r="F607" s="15"/>
      <c r="G607" s="22"/>
      <c r="H607" s="22"/>
      <c r="I607" s="67">
        <f>SUM(I602:I606)</f>
        <v>109500</v>
      </c>
      <c r="J607" s="65"/>
      <c r="K607" s="66"/>
      <c r="L607" s="67">
        <f>SUM(L602:L606)</f>
        <v>86000</v>
      </c>
    </row>
    <row r="608" spans="2:12" ht="15" customHeight="1">
      <c r="B608" s="28" t="s">
        <v>41</v>
      </c>
      <c r="C608" s="159" t="str">
        <f t="shared" si="178"/>
        <v>Miscellaneous</v>
      </c>
      <c r="D608" s="99"/>
      <c r="E608" s="30"/>
      <c r="F608" s="100"/>
      <c r="G608" s="31"/>
      <c r="H608" s="32"/>
      <c r="I608" s="50"/>
      <c r="J608" s="57"/>
      <c r="K608" s="32"/>
      <c r="L608" s="32"/>
    </row>
    <row r="609" spans="2:12" ht="15" customHeight="1">
      <c r="B609" s="36"/>
      <c r="C609" s="58" t="str">
        <f t="shared" si="178"/>
        <v>Office , IT and Communication Equipment </v>
      </c>
      <c r="D609" s="130"/>
      <c r="E609" s="61"/>
      <c r="F609" s="101" t="s">
        <v>12</v>
      </c>
      <c r="G609" s="124">
        <v>1</v>
      </c>
      <c r="H609" s="139">
        <v>15000</v>
      </c>
      <c r="I609" s="51">
        <f>(G609*H609)</f>
        <v>15000</v>
      </c>
      <c r="J609" s="126">
        <v>1</v>
      </c>
      <c r="K609" s="134">
        <v>14000</v>
      </c>
      <c r="L609" s="47">
        <f>(J609*K609)</f>
        <v>14000</v>
      </c>
    </row>
    <row r="610" spans="2:12" ht="15" customHeight="1">
      <c r="B610" s="36"/>
      <c r="C610" s="58" t="str">
        <f t="shared" si="178"/>
        <v>Cars and Pick-ups</v>
      </c>
      <c r="D610" s="130"/>
      <c r="E610" s="61"/>
      <c r="F610" s="101" t="s">
        <v>72</v>
      </c>
      <c r="G610" s="124">
        <v>1</v>
      </c>
      <c r="H610" s="139">
        <f>($H$57)</f>
        <v>20000</v>
      </c>
      <c r="I610" s="51">
        <f>(G610*H610)</f>
        <v>20000</v>
      </c>
      <c r="J610" s="126"/>
      <c r="K610" s="134"/>
      <c r="L610" s="47">
        <f>(J610*K610)</f>
        <v>0</v>
      </c>
    </row>
    <row r="611" spans="2:12" ht="15" customHeight="1">
      <c r="B611" s="36"/>
      <c r="C611" s="58" t="str">
        <f t="shared" si="178"/>
        <v>Motorbikes</v>
      </c>
      <c r="D611" s="130"/>
      <c r="E611" s="61"/>
      <c r="F611" s="101" t="s">
        <v>73</v>
      </c>
      <c r="G611" s="124">
        <v>2</v>
      </c>
      <c r="H611" s="139">
        <f>($H$58)</f>
        <v>4000</v>
      </c>
      <c r="I611" s="51">
        <f>(G611*H611)</f>
        <v>8000</v>
      </c>
      <c r="J611" s="126">
        <v>1</v>
      </c>
      <c r="K611" s="134">
        <v>4000</v>
      </c>
      <c r="L611" s="47">
        <f>(J611*K611)</f>
        <v>4000</v>
      </c>
    </row>
    <row r="612" spans="2:12" ht="15" customHeight="1">
      <c r="B612" s="36"/>
      <c r="C612" s="58" t="str">
        <f t="shared" si="178"/>
        <v>...</v>
      </c>
      <c r="D612" s="130"/>
      <c r="E612" s="61"/>
      <c r="F612" s="101" t="s">
        <v>12</v>
      </c>
      <c r="G612" s="124"/>
      <c r="H612" s="139"/>
      <c r="I612" s="51">
        <f>(G612*H612)</f>
        <v>0</v>
      </c>
      <c r="J612" s="126"/>
      <c r="K612" s="134"/>
      <c r="L612" s="47">
        <f>(J612*K612)</f>
        <v>0</v>
      </c>
    </row>
    <row r="613" spans="2:12" ht="15" customHeight="1" thickBot="1">
      <c r="B613" s="59"/>
      <c r="C613" s="60" t="str">
        <f t="shared" si="178"/>
        <v>...</v>
      </c>
      <c r="D613" s="131"/>
      <c r="E613" s="103"/>
      <c r="F613" s="102"/>
      <c r="G613" s="125"/>
      <c r="H613" s="139"/>
      <c r="I613" s="64">
        <f>(G613*H613)</f>
        <v>0</v>
      </c>
      <c r="J613" s="127"/>
      <c r="K613" s="135"/>
      <c r="L613" s="63">
        <f>(J613*K613)</f>
        <v>0</v>
      </c>
    </row>
    <row r="614" spans="2:12" ht="15" customHeight="1" thickBot="1">
      <c r="B614" s="13"/>
      <c r="C614" s="157" t="str">
        <f t="shared" si="178"/>
        <v>Sub-Total 7: </v>
      </c>
      <c r="D614" s="15"/>
      <c r="E614" s="129">
        <v>0</v>
      </c>
      <c r="F614" s="15"/>
      <c r="G614" s="22"/>
      <c r="H614" s="22"/>
      <c r="I614" s="67">
        <f>SUM(I609:I613)</f>
        <v>43000</v>
      </c>
      <c r="J614" s="65"/>
      <c r="K614" s="66"/>
      <c r="L614" s="67">
        <f>SUM(L609:L613)</f>
        <v>18000</v>
      </c>
    </row>
    <row r="615" spans="2:12" ht="15" customHeight="1" thickBot="1">
      <c r="B615" s="75"/>
      <c r="C615" s="157" t="str">
        <f t="shared" si="178"/>
        <v>Total 1 to 7: </v>
      </c>
      <c r="D615" s="77"/>
      <c r="E615" s="108">
        <f>(E569+E582+E587+E592+E600+E607+E614)</f>
        <v>279000</v>
      </c>
      <c r="F615" s="77"/>
      <c r="G615" s="78"/>
      <c r="H615" s="78"/>
      <c r="I615" s="79">
        <f>(I569+I582+I587+I592+I600+I607+I614)</f>
        <v>1753100</v>
      </c>
      <c r="J615" s="80"/>
      <c r="K615" s="81"/>
      <c r="L615" s="79">
        <f>(L569+L582+L587+L592+L600+L607+L614)</f>
        <v>1574600</v>
      </c>
    </row>
    <row r="616" spans="2:12" ht="15" customHeight="1">
      <c r="B616" s="28" t="s">
        <v>43</v>
      </c>
      <c r="C616" s="29" t="s">
        <v>124</v>
      </c>
      <c r="D616" s="99"/>
      <c r="E616" s="30"/>
      <c r="F616" s="100"/>
      <c r="G616" s="31"/>
      <c r="H616" s="32"/>
      <c r="I616" s="50"/>
      <c r="J616" s="85"/>
      <c r="K616" s="32"/>
      <c r="L616" s="32"/>
    </row>
    <row r="617" spans="2:12" ht="15" customHeight="1">
      <c r="B617" s="36"/>
      <c r="C617" s="14" t="str">
        <f>($C$64)</f>
        <v>Service Contract Support</v>
      </c>
      <c r="D617" s="132"/>
      <c r="E617" s="109"/>
      <c r="F617" s="107" t="s">
        <v>11</v>
      </c>
      <c r="G617" s="136">
        <f>($G$64)</f>
        <v>10</v>
      </c>
      <c r="H617" s="47"/>
      <c r="I617" s="51">
        <f>(I615*G617)/100</f>
        <v>175310</v>
      </c>
      <c r="J617" s="137">
        <f>($J$64)</f>
        <v>7</v>
      </c>
      <c r="K617" s="82"/>
      <c r="L617" s="47">
        <f>(L615*J617)/100</f>
        <v>110222</v>
      </c>
    </row>
    <row r="618" spans="2:12" ht="15" customHeight="1">
      <c r="B618" s="36"/>
      <c r="C618" s="14" t="str">
        <f>($C$65)</f>
        <v>...</v>
      </c>
      <c r="D618" s="132"/>
      <c r="E618" s="109"/>
      <c r="F618" s="107" t="s">
        <v>11</v>
      </c>
      <c r="G618" s="136">
        <f>($G$65)</f>
        <v>0</v>
      </c>
      <c r="H618" s="139"/>
      <c r="I618" s="51">
        <f>(I615*G618)/100</f>
        <v>0</v>
      </c>
      <c r="J618" s="137">
        <f>($J$65)</f>
        <v>0</v>
      </c>
      <c r="K618" s="82"/>
      <c r="L618" s="47">
        <f>(L615*J618)/100</f>
        <v>0</v>
      </c>
    </row>
    <row r="619" spans="2:12" ht="15" customHeight="1">
      <c r="B619" s="36"/>
      <c r="C619" s="14" t="str">
        <f>($C$66)</f>
        <v>...</v>
      </c>
      <c r="D619" s="132"/>
      <c r="E619" s="109"/>
      <c r="F619" s="107" t="s">
        <v>11</v>
      </c>
      <c r="G619" s="136">
        <f>($G$66)</f>
        <v>0</v>
      </c>
      <c r="H619" s="47"/>
      <c r="I619" s="51">
        <f>(I615*G619)/100</f>
        <v>0</v>
      </c>
      <c r="J619" s="137">
        <f>($J$66)</f>
        <v>0</v>
      </c>
      <c r="K619" s="82"/>
      <c r="L619" s="47">
        <f>(L615*J619)/100</f>
        <v>0</v>
      </c>
    </row>
    <row r="620" spans="2:12" ht="15" customHeight="1" thickBot="1">
      <c r="B620" s="59"/>
      <c r="C620" s="14" t="str">
        <f>($C$67)</f>
        <v>...</v>
      </c>
      <c r="D620" s="132"/>
      <c r="E620" s="109"/>
      <c r="F620" s="107" t="s">
        <v>11</v>
      </c>
      <c r="G620" s="136">
        <f>($G$67)</f>
        <v>0</v>
      </c>
      <c r="H620" s="63"/>
      <c r="I620" s="51">
        <f>(I615*G620)/100</f>
        <v>0</v>
      </c>
      <c r="J620" s="137">
        <f>($J$67)</f>
        <v>0</v>
      </c>
      <c r="K620" s="83"/>
      <c r="L620" s="86">
        <f>(L615*J620)/100</f>
        <v>0</v>
      </c>
    </row>
    <row r="621" spans="2:12" ht="15" customHeight="1" thickBot="1">
      <c r="B621" s="13"/>
      <c r="C621" s="68" t="s">
        <v>44</v>
      </c>
      <c r="D621" s="11"/>
      <c r="E621" s="112"/>
      <c r="F621" s="11"/>
      <c r="G621" s="113">
        <f>SUM(G617:G620)</f>
        <v>10</v>
      </c>
      <c r="H621" s="73"/>
      <c r="I621" s="84">
        <f>SUM(I617:I620)</f>
        <v>175310</v>
      </c>
      <c r="J621" s="74">
        <f>SUM(J617:J620)</f>
        <v>7</v>
      </c>
      <c r="K621" s="74"/>
      <c r="L621" s="67">
        <f>SUM(L617:L620)</f>
        <v>110222</v>
      </c>
    </row>
    <row r="622" spans="2:12" ht="15" customHeight="1" thickBot="1">
      <c r="B622" s="75"/>
      <c r="C622" s="76" t="s">
        <v>64</v>
      </c>
      <c r="D622" s="114"/>
      <c r="E622" s="115"/>
      <c r="F622" s="77"/>
      <c r="G622" s="78"/>
      <c r="H622" s="116"/>
      <c r="I622" s="79">
        <f>(I615+I621)</f>
        <v>1928410</v>
      </c>
      <c r="J622" s="80"/>
      <c r="K622" s="81"/>
      <c r="L622" s="79">
        <f>(L615+L621)</f>
        <v>1684822</v>
      </c>
    </row>
    <row r="623" spans="2:12" ht="15" customHeight="1">
      <c r="B623" s="24" t="s">
        <v>65</v>
      </c>
      <c r="C623" s="25" t="s">
        <v>123</v>
      </c>
      <c r="D623" s="105"/>
      <c r="E623" s="30"/>
      <c r="F623" s="100"/>
      <c r="G623" s="26"/>
      <c r="H623" s="27"/>
      <c r="I623" s="52"/>
      <c r="J623" s="85"/>
      <c r="K623" s="32"/>
      <c r="L623" s="32"/>
    </row>
    <row r="624" spans="2:12" ht="15" customHeight="1">
      <c r="B624" s="8" t="s">
        <v>66</v>
      </c>
      <c r="C624" s="14" t="s">
        <v>109</v>
      </c>
      <c r="D624" s="104"/>
      <c r="E624" s="109"/>
      <c r="F624" s="107" t="s">
        <v>11</v>
      </c>
      <c r="G624" s="136">
        <f>($G$71)</f>
        <v>15</v>
      </c>
      <c r="H624" s="47"/>
      <c r="I624" s="51">
        <f>(I622*G624)/100</f>
        <v>289261.5</v>
      </c>
      <c r="J624" s="137">
        <f>($J$71)</f>
        <v>15</v>
      </c>
      <c r="K624" s="82"/>
      <c r="L624" s="47">
        <f>(L622*J624)/100</f>
        <v>252723.3</v>
      </c>
    </row>
    <row r="625" spans="2:12" ht="15" customHeight="1">
      <c r="B625" s="8" t="s">
        <v>67</v>
      </c>
      <c r="C625" s="14" t="s">
        <v>107</v>
      </c>
      <c r="D625" s="106"/>
      <c r="E625" s="216"/>
      <c r="F625" s="107" t="s">
        <v>11</v>
      </c>
      <c r="G625" s="162">
        <f>($G$72)</f>
        <v>10</v>
      </c>
      <c r="H625" s="217"/>
      <c r="I625" s="51">
        <f>(I622+I624)*(G625/100)</f>
        <v>221767.15000000002</v>
      </c>
      <c r="J625" s="165">
        <f>($J$72)</f>
        <v>5</v>
      </c>
      <c r="K625" s="82"/>
      <c r="L625" s="47">
        <f>(L622+L624)*(J625/100)</f>
        <v>96877.26500000001</v>
      </c>
    </row>
    <row r="626" spans="2:12" ht="15" customHeight="1" thickBot="1">
      <c r="B626" s="19" t="s">
        <v>122</v>
      </c>
      <c r="C626" s="58" t="s">
        <v>108</v>
      </c>
      <c r="D626" s="106"/>
      <c r="E626" s="17"/>
      <c r="F626" s="117" t="s">
        <v>11</v>
      </c>
      <c r="G626" s="136">
        <f>($G$73)</f>
        <v>9</v>
      </c>
      <c r="H626" s="63"/>
      <c r="I626" s="51">
        <f>(I622+I624)*(G626/100)</f>
        <v>199590.435</v>
      </c>
      <c r="J626" s="137">
        <f>($J$73)</f>
        <v>7</v>
      </c>
      <c r="K626" s="82"/>
      <c r="L626" s="86">
        <f>(L622+L624)*(J626/100)</f>
        <v>135628.171</v>
      </c>
    </row>
    <row r="627" spans="2:12" ht="15" customHeight="1" thickBot="1">
      <c r="B627" s="13"/>
      <c r="C627" s="151" t="str">
        <f>($C548)</f>
        <v>Sub-Total 9: </v>
      </c>
      <c r="D627" s="118"/>
      <c r="E627" s="111"/>
      <c r="F627" s="15"/>
      <c r="G627" s="22"/>
      <c r="H627" s="119"/>
      <c r="I627" s="67">
        <f>SUM(I624:I626)</f>
        <v>710619.085</v>
      </c>
      <c r="J627" s="65"/>
      <c r="K627" s="66"/>
      <c r="L627" s="67">
        <f>SUM(L624:L626)</f>
        <v>485228.73600000003</v>
      </c>
    </row>
    <row r="628" spans="2:12" ht="15" customHeight="1">
      <c r="B628" s="87"/>
      <c r="C628" s="58" t="str">
        <f>($C549)</f>
        <v>Grand Total 1 to 9: (EUR)</v>
      </c>
      <c r="D628" s="89"/>
      <c r="E628" s="120"/>
      <c r="F628" s="89"/>
      <c r="G628" s="90"/>
      <c r="H628" s="90"/>
      <c r="I628" s="91">
        <f>(I622+I627)</f>
        <v>2639029.085</v>
      </c>
      <c r="J628" s="92"/>
      <c r="K628" s="93"/>
      <c r="L628" s="91">
        <f>(L622+L627)</f>
        <v>2170050.736</v>
      </c>
    </row>
    <row r="629" spans="2:12" ht="15" customHeight="1" thickBot="1">
      <c r="B629" s="94"/>
      <c r="C629" s="177" t="str">
        <f>($C550)</f>
        <v>Grand Total 1 to 9: (KShs)</v>
      </c>
      <c r="D629" s="96"/>
      <c r="E629" s="110"/>
      <c r="F629" s="96"/>
      <c r="G629" s="97"/>
      <c r="H629" s="97"/>
      <c r="I629" s="174">
        <f>(I628*$J$4)</f>
        <v>216400384.97</v>
      </c>
      <c r="J629" s="98"/>
      <c r="K629" s="95"/>
      <c r="L629" s="174">
        <f>(L628*$J$4)</f>
        <v>177944160.352</v>
      </c>
    </row>
    <row r="630" ht="15" customHeight="1" thickTop="1"/>
    <row r="631" ht="15" customHeight="1"/>
    <row r="632" ht="15" customHeight="1"/>
    <row r="633" spans="2:12" ht="19.5" customHeight="1">
      <c r="B633" s="20" t="s">
        <v>16</v>
      </c>
      <c r="G633" s="23" t="s">
        <v>142</v>
      </c>
      <c r="L633" s="133" t="s">
        <v>134</v>
      </c>
    </row>
    <row r="634" ht="15" customHeight="1">
      <c r="B634" s="21" t="s">
        <v>143</v>
      </c>
    </row>
    <row r="635" ht="15" customHeight="1"/>
    <row r="636" spans="2:10" ht="15" customHeight="1">
      <c r="B636" s="1" t="s">
        <v>74</v>
      </c>
      <c r="F636" s="14"/>
      <c r="G636" s="35"/>
      <c r="H636" s="33"/>
      <c r="I636" s="34" t="s">
        <v>17</v>
      </c>
      <c r="J636" s="141">
        <f>($J$4)</f>
        <v>82</v>
      </c>
    </row>
    <row r="637" ht="15" customHeight="1" thickBot="1"/>
    <row r="638" spans="2:12" ht="15" customHeight="1">
      <c r="B638" s="9" t="s">
        <v>0</v>
      </c>
      <c r="C638" s="10" t="s">
        <v>5</v>
      </c>
      <c r="D638" s="69"/>
      <c r="E638" s="69" t="s">
        <v>45</v>
      </c>
      <c r="F638" s="40" t="s">
        <v>1</v>
      </c>
      <c r="G638" s="40"/>
      <c r="H638" s="11" t="s">
        <v>20</v>
      </c>
      <c r="I638" s="11"/>
      <c r="J638" s="40"/>
      <c r="K638" s="11" t="s">
        <v>23</v>
      </c>
      <c r="L638" s="42"/>
    </row>
    <row r="639" spans="2:12" ht="15" customHeight="1" thickBot="1">
      <c r="B639" s="37"/>
      <c r="C639" s="38"/>
      <c r="D639" s="53"/>
      <c r="E639" s="53" t="s">
        <v>26</v>
      </c>
      <c r="F639" s="41"/>
      <c r="G639" s="43"/>
      <c r="H639" s="46" t="s">
        <v>21</v>
      </c>
      <c r="I639" s="44"/>
      <c r="J639" s="43"/>
      <c r="K639" s="46" t="s">
        <v>24</v>
      </c>
      <c r="L639" s="45"/>
    </row>
    <row r="640" spans="2:12" ht="15" customHeight="1">
      <c r="B640" s="37"/>
      <c r="C640" s="38"/>
      <c r="D640" s="53"/>
      <c r="E640" s="53" t="s">
        <v>46</v>
      </c>
      <c r="F640" s="39"/>
      <c r="G640" s="48" t="s">
        <v>2</v>
      </c>
      <c r="H640" s="49" t="s">
        <v>3</v>
      </c>
      <c r="I640" s="48" t="s">
        <v>22</v>
      </c>
      <c r="J640" s="53" t="s">
        <v>2</v>
      </c>
      <c r="K640" s="49" t="s">
        <v>3</v>
      </c>
      <c r="L640" s="54" t="s">
        <v>22</v>
      </c>
    </row>
    <row r="641" spans="2:12" ht="15" customHeight="1">
      <c r="B641" s="2"/>
      <c r="C641" s="6"/>
      <c r="D641" s="53"/>
      <c r="E641" s="53" t="s">
        <v>47</v>
      </c>
      <c r="F641" s="16"/>
      <c r="G641" s="3"/>
      <c r="H641" s="16"/>
      <c r="I641" s="3"/>
      <c r="J641" s="2"/>
      <c r="K641" s="16"/>
      <c r="L641" s="55"/>
    </row>
    <row r="642" spans="2:12" ht="15" customHeight="1" thickBot="1">
      <c r="B642" s="4"/>
      <c r="C642" s="7"/>
      <c r="D642" s="70"/>
      <c r="E642" s="53" t="s">
        <v>15</v>
      </c>
      <c r="F642" s="18"/>
      <c r="G642" s="5"/>
      <c r="H642" s="17" t="s">
        <v>15</v>
      </c>
      <c r="I642" s="12" t="s">
        <v>15</v>
      </c>
      <c r="J642" s="4"/>
      <c r="K642" s="17" t="s">
        <v>15</v>
      </c>
      <c r="L642" s="56" t="s">
        <v>15</v>
      </c>
    </row>
    <row r="643" spans="2:12" ht="15" customHeight="1">
      <c r="B643" s="28" t="s">
        <v>4</v>
      </c>
      <c r="C643" s="29" t="str">
        <f>($C$11)</f>
        <v>Raw Water Production  </v>
      </c>
      <c r="D643" s="99"/>
      <c r="E643" s="30"/>
      <c r="F643" s="100"/>
      <c r="G643" s="31"/>
      <c r="H643" s="32"/>
      <c r="I643" s="50"/>
      <c r="J643" s="57"/>
      <c r="K643" s="32"/>
      <c r="L643" s="32"/>
    </row>
    <row r="644" spans="2:12" ht="15" customHeight="1">
      <c r="B644" s="36"/>
      <c r="C644" s="58" t="str">
        <f aca="true" t="shared" si="181" ref="C644:C654">($C565)</f>
        <v>Rehabilitation of Weir and Intake Structure</v>
      </c>
      <c r="D644" s="130" t="s">
        <v>115</v>
      </c>
      <c r="E644" s="61"/>
      <c r="F644" s="101" t="s">
        <v>12</v>
      </c>
      <c r="G644" s="124">
        <v>1</v>
      </c>
      <c r="H644" s="134">
        <v>10000</v>
      </c>
      <c r="I644" s="51">
        <f>(G644*H644)</f>
        <v>10000</v>
      </c>
      <c r="J644" s="126">
        <v>1</v>
      </c>
      <c r="K644" s="134"/>
      <c r="L644" s="47">
        <f>(J644*K644)</f>
        <v>0</v>
      </c>
    </row>
    <row r="645" spans="2:12" ht="15" customHeight="1">
      <c r="B645" s="36"/>
      <c r="C645" s="58" t="str">
        <f t="shared" si="181"/>
        <v>Rehabilitation of existing Raw Water Main (DN ...)</v>
      </c>
      <c r="D645" s="130" t="s">
        <v>118</v>
      </c>
      <c r="E645" s="61"/>
      <c r="F645" s="101" t="s">
        <v>12</v>
      </c>
      <c r="G645" s="124">
        <v>1</v>
      </c>
      <c r="H645" s="134">
        <v>15000</v>
      </c>
      <c r="I645" s="51">
        <f>(G645*H645)</f>
        <v>15000</v>
      </c>
      <c r="J645" s="126">
        <v>1</v>
      </c>
      <c r="K645" s="134"/>
      <c r="L645" s="47">
        <f>(J645*K645)</f>
        <v>0</v>
      </c>
    </row>
    <row r="646" spans="2:12" ht="15" customHeight="1">
      <c r="B646" s="36"/>
      <c r="C646" s="58" t="str">
        <f t="shared" si="181"/>
        <v>Extension of Intake Facilities</v>
      </c>
      <c r="D646" s="122"/>
      <c r="E646" s="61"/>
      <c r="F646" s="101" t="s">
        <v>12</v>
      </c>
      <c r="G646" s="124">
        <v>1</v>
      </c>
      <c r="H646" s="134"/>
      <c r="I646" s="51">
        <f>(G646*H646)</f>
        <v>0</v>
      </c>
      <c r="J646" s="126">
        <v>1</v>
      </c>
      <c r="K646" s="134"/>
      <c r="L646" s="47">
        <f>(J646*K646)</f>
        <v>0</v>
      </c>
    </row>
    <row r="647" spans="2:12" ht="15" customHeight="1" thickBot="1">
      <c r="B647" s="59"/>
      <c r="C647" s="60" t="str">
        <f t="shared" si="181"/>
        <v>New Raw Water Main (DN ...)</v>
      </c>
      <c r="D647" s="121"/>
      <c r="E647" s="103"/>
      <c r="F647" s="102" t="s">
        <v>12</v>
      </c>
      <c r="G647" s="125">
        <v>1</v>
      </c>
      <c r="H647" s="135"/>
      <c r="I647" s="64">
        <f>(G647*H647)</f>
        <v>0</v>
      </c>
      <c r="J647" s="127">
        <v>1500</v>
      </c>
      <c r="K647" s="135">
        <v>110</v>
      </c>
      <c r="L647" s="63">
        <f>(J647*K647)</f>
        <v>165000</v>
      </c>
    </row>
    <row r="648" spans="2:12" ht="15" customHeight="1" thickBot="1">
      <c r="B648" s="13"/>
      <c r="C648" s="155" t="str">
        <f t="shared" si="181"/>
        <v>Sub-Total 1: </v>
      </c>
      <c r="D648" s="15"/>
      <c r="E648" s="128">
        <v>0</v>
      </c>
      <c r="F648" s="15"/>
      <c r="G648" s="22"/>
      <c r="H648" s="22"/>
      <c r="I648" s="67">
        <f>SUM(I644:I647)</f>
        <v>25000</v>
      </c>
      <c r="J648" s="65"/>
      <c r="K648" s="66"/>
      <c r="L648" s="67">
        <f>SUM(L644:L647)</f>
        <v>165000</v>
      </c>
    </row>
    <row r="649" spans="2:12" ht="15" customHeight="1">
      <c r="B649" s="28" t="s">
        <v>6</v>
      </c>
      <c r="C649" s="152" t="str">
        <f t="shared" si="181"/>
        <v>Water Treatment Plant  </v>
      </c>
      <c r="D649" s="99"/>
      <c r="E649" s="30"/>
      <c r="F649" s="100"/>
      <c r="G649" s="31"/>
      <c r="H649" s="32"/>
      <c r="I649" s="50"/>
      <c r="J649" s="57"/>
      <c r="K649" s="32"/>
      <c r="L649" s="32"/>
    </row>
    <row r="650" spans="2:12" ht="15" customHeight="1">
      <c r="B650" s="36"/>
      <c r="C650" s="58" t="str">
        <f t="shared" si="181"/>
        <v>Refurbishment of Offices, Lab. &amp; Workshops</v>
      </c>
      <c r="D650" s="130" t="s">
        <v>115</v>
      </c>
      <c r="E650" s="61"/>
      <c r="F650" s="101" t="s">
        <v>12</v>
      </c>
      <c r="G650" s="124">
        <v>1</v>
      </c>
      <c r="H650" s="134">
        <v>20000</v>
      </c>
      <c r="I650" s="51">
        <f aca="true" t="shared" si="182" ref="I650:I659">(G650*H650)</f>
        <v>20000</v>
      </c>
      <c r="J650" s="126"/>
      <c r="K650" s="134"/>
      <c r="L650" s="47">
        <f aca="true" t="shared" si="183" ref="L650:L659">(J650*K650)</f>
        <v>0</v>
      </c>
    </row>
    <row r="651" spans="2:12" ht="15" customHeight="1">
      <c r="B651" s="36"/>
      <c r="C651" s="58" t="str">
        <f t="shared" si="181"/>
        <v>Rehabilitation of existing Water Treatment Facilities </v>
      </c>
      <c r="D651" s="130" t="s">
        <v>117</v>
      </c>
      <c r="E651" s="61"/>
      <c r="F651" s="101" t="s">
        <v>12</v>
      </c>
      <c r="G651" s="124">
        <v>1</v>
      </c>
      <c r="H651" s="134">
        <v>150000</v>
      </c>
      <c r="I651" s="51">
        <f t="shared" si="182"/>
        <v>150000</v>
      </c>
      <c r="J651" s="126"/>
      <c r="K651" s="134"/>
      <c r="L651" s="47">
        <f t="shared" si="183"/>
        <v>0</v>
      </c>
    </row>
    <row r="652" spans="2:12" ht="15" customHeight="1">
      <c r="B652" s="36"/>
      <c r="C652" s="58" t="str">
        <f t="shared" si="181"/>
        <v>Refurbishment Storage Tanks &amp; Reservoirs</v>
      </c>
      <c r="D652" s="130" t="s">
        <v>117</v>
      </c>
      <c r="E652" s="61"/>
      <c r="F652" s="101" t="s">
        <v>12</v>
      </c>
      <c r="G652" s="124">
        <v>1</v>
      </c>
      <c r="H652" s="134">
        <v>12000</v>
      </c>
      <c r="I652" s="51">
        <f t="shared" si="182"/>
        <v>12000</v>
      </c>
      <c r="J652" s="126"/>
      <c r="K652" s="134"/>
      <c r="L652" s="47">
        <f t="shared" si="183"/>
        <v>0</v>
      </c>
    </row>
    <row r="653" spans="2:12" ht="15" customHeight="1">
      <c r="B653" s="36"/>
      <c r="C653" s="58" t="str">
        <f t="shared" si="181"/>
        <v>Rehabilitation of Low &amp; High Lift Pumping Station</v>
      </c>
      <c r="D653" s="130" t="s">
        <v>117</v>
      </c>
      <c r="E653" s="61"/>
      <c r="F653" s="101" t="s">
        <v>12</v>
      </c>
      <c r="G653" s="124">
        <v>1</v>
      </c>
      <c r="H653" s="134">
        <v>11000</v>
      </c>
      <c r="I653" s="51">
        <f t="shared" si="182"/>
        <v>11000</v>
      </c>
      <c r="J653" s="126"/>
      <c r="K653" s="134"/>
      <c r="L653" s="47">
        <f t="shared" si="183"/>
        <v>0</v>
      </c>
    </row>
    <row r="654" spans="2:12" ht="15" customHeight="1">
      <c r="B654" s="36"/>
      <c r="C654" s="58" t="str">
        <f t="shared" si="181"/>
        <v>Rehabilitation of existing Boreholes</v>
      </c>
      <c r="D654" s="130"/>
      <c r="E654" s="61"/>
      <c r="F654" s="101" t="s">
        <v>12</v>
      </c>
      <c r="G654" s="124">
        <v>1</v>
      </c>
      <c r="H654" s="134"/>
      <c r="I654" s="51">
        <f t="shared" si="182"/>
        <v>0</v>
      </c>
      <c r="J654" s="126"/>
      <c r="K654" s="134"/>
      <c r="L654" s="47">
        <f t="shared" si="183"/>
        <v>0</v>
      </c>
    </row>
    <row r="655" spans="2:12" ht="15" customHeight="1">
      <c r="B655" s="36"/>
      <c r="C655" s="58"/>
      <c r="D655" s="130"/>
      <c r="E655" s="61"/>
      <c r="F655" s="101" t="s">
        <v>12</v>
      </c>
      <c r="G655" s="124">
        <v>1</v>
      </c>
      <c r="H655" s="134"/>
      <c r="I655" s="51">
        <f t="shared" si="182"/>
        <v>0</v>
      </c>
      <c r="J655" s="126"/>
      <c r="K655" s="134"/>
      <c r="L655" s="47">
        <f t="shared" si="183"/>
        <v>0</v>
      </c>
    </row>
    <row r="656" spans="2:12" ht="15" customHeight="1">
      <c r="B656" s="36"/>
      <c r="C656" s="58" t="str">
        <f aca="true" t="shared" si="184" ref="C656:C664">($C577)</f>
        <v>New Office, Workshop and Storage Facilities</v>
      </c>
      <c r="D656" s="123"/>
      <c r="E656" s="109"/>
      <c r="F656" s="107" t="s">
        <v>12</v>
      </c>
      <c r="G656" s="124">
        <v>1</v>
      </c>
      <c r="H656" s="134"/>
      <c r="I656" s="51">
        <f t="shared" si="182"/>
        <v>0</v>
      </c>
      <c r="J656" s="126">
        <v>1</v>
      </c>
      <c r="K656" s="134">
        <v>40000</v>
      </c>
      <c r="L656" s="47">
        <f t="shared" si="183"/>
        <v>40000</v>
      </c>
    </row>
    <row r="657" spans="2:12" ht="15" customHeight="1">
      <c r="B657" s="36"/>
      <c r="C657" s="58" t="str">
        <f t="shared" si="184"/>
        <v>New Water Treatment Plant </v>
      </c>
      <c r="D657" s="123"/>
      <c r="E657" s="109"/>
      <c r="F657" s="107" t="s">
        <v>13</v>
      </c>
      <c r="G657" s="124">
        <v>400</v>
      </c>
      <c r="H657" s="139">
        <f>($H$25)</f>
        <v>450</v>
      </c>
      <c r="I657" s="51">
        <f t="shared" si="182"/>
        <v>180000</v>
      </c>
      <c r="J657" s="126">
        <v>2000</v>
      </c>
      <c r="K657" s="134">
        <v>450</v>
      </c>
      <c r="L657" s="47">
        <f t="shared" si="183"/>
        <v>900000</v>
      </c>
    </row>
    <row r="658" spans="2:12" ht="15" customHeight="1">
      <c r="B658" s="36"/>
      <c r="C658" s="58" t="str">
        <f t="shared" si="184"/>
        <v>New Storage Capacities</v>
      </c>
      <c r="D658" s="123"/>
      <c r="E658" s="109"/>
      <c r="F658" s="107" t="s">
        <v>14</v>
      </c>
      <c r="G658" s="124">
        <v>100</v>
      </c>
      <c r="H658" s="139">
        <f>($H$26)</f>
        <v>200</v>
      </c>
      <c r="I658" s="51">
        <f t="shared" si="182"/>
        <v>20000</v>
      </c>
      <c r="J658" s="126">
        <v>200</v>
      </c>
      <c r="K658" s="134">
        <v>200</v>
      </c>
      <c r="L658" s="47">
        <f t="shared" si="183"/>
        <v>40000</v>
      </c>
    </row>
    <row r="659" spans="2:12" ht="15" customHeight="1">
      <c r="B659" s="36"/>
      <c r="C659" s="58" t="str">
        <f t="shared" si="184"/>
        <v>New Low &amp; High Lift Pumping Facilities</v>
      </c>
      <c r="D659" s="123"/>
      <c r="E659" s="109"/>
      <c r="F659" s="107" t="s">
        <v>13</v>
      </c>
      <c r="G659" s="124">
        <v>400</v>
      </c>
      <c r="H659" s="139">
        <f>($H$27)</f>
        <v>40</v>
      </c>
      <c r="I659" s="51">
        <f t="shared" si="182"/>
        <v>16000</v>
      </c>
      <c r="J659" s="126">
        <v>2000</v>
      </c>
      <c r="K659" s="134">
        <v>40</v>
      </c>
      <c r="L659" s="47">
        <f t="shared" si="183"/>
        <v>80000</v>
      </c>
    </row>
    <row r="660" spans="2:12" ht="15" customHeight="1" thickBot="1">
      <c r="B660" s="36"/>
      <c r="C660" s="60" t="str">
        <f t="shared" si="184"/>
        <v>New Boreholes</v>
      </c>
      <c r="D660" s="121"/>
      <c r="E660" s="103"/>
      <c r="F660" s="102" t="s">
        <v>72</v>
      </c>
      <c r="G660" s="125"/>
      <c r="H660" s="135"/>
      <c r="I660" s="64">
        <f>(G660*H660)</f>
        <v>0</v>
      </c>
      <c r="J660" s="127"/>
      <c r="K660" s="135"/>
      <c r="L660" s="63">
        <f>(J660*K660)</f>
        <v>0</v>
      </c>
    </row>
    <row r="661" spans="2:12" ht="15" customHeight="1" thickBot="1">
      <c r="B661" s="13"/>
      <c r="C661" s="157" t="str">
        <f t="shared" si="184"/>
        <v>Sub-Total 2: </v>
      </c>
      <c r="D661" s="15"/>
      <c r="E661" s="128">
        <v>0</v>
      </c>
      <c r="F661" s="15"/>
      <c r="G661" s="22"/>
      <c r="H661" s="22"/>
      <c r="I661" s="67">
        <f>SUM(I650:I660)</f>
        <v>409000</v>
      </c>
      <c r="J661" s="65"/>
      <c r="K661" s="66"/>
      <c r="L661" s="67">
        <f>SUM(L650:L660)</f>
        <v>1060000</v>
      </c>
    </row>
    <row r="662" spans="2:12" ht="15" customHeight="1">
      <c r="B662" s="28" t="s">
        <v>7</v>
      </c>
      <c r="C662" s="152" t="str">
        <f t="shared" si="184"/>
        <v>Transmission and Pumping Main</v>
      </c>
      <c r="D662" s="99"/>
      <c r="E662" s="30"/>
      <c r="F662" s="100"/>
      <c r="G662" s="31"/>
      <c r="H662" s="32"/>
      <c r="I662" s="50"/>
      <c r="J662" s="57"/>
      <c r="K662" s="32"/>
      <c r="L662" s="32"/>
    </row>
    <row r="663" spans="2:12" ht="15" customHeight="1">
      <c r="B663" s="36"/>
      <c r="C663" s="58" t="str">
        <f t="shared" si="184"/>
        <v>Rehabilitation of existing Transmission Main (DN ...)</v>
      </c>
      <c r="D663" s="130"/>
      <c r="E663" s="61"/>
      <c r="F663" s="101" t="s">
        <v>10</v>
      </c>
      <c r="G663" s="124"/>
      <c r="H663" s="134"/>
      <c r="I663" s="51">
        <f>(G663*H663)</f>
        <v>0</v>
      </c>
      <c r="J663" s="126"/>
      <c r="K663" s="134"/>
      <c r="L663" s="47">
        <f>(J663*K663)</f>
        <v>0</v>
      </c>
    </row>
    <row r="664" spans="2:12" ht="15" customHeight="1">
      <c r="B664" s="36"/>
      <c r="C664" s="58" t="str">
        <f t="shared" si="184"/>
        <v>New Transmission Main (DN ...)</v>
      </c>
      <c r="D664" s="122"/>
      <c r="E664" s="61"/>
      <c r="F664" s="101" t="s">
        <v>10</v>
      </c>
      <c r="G664" s="124"/>
      <c r="H664" s="134"/>
      <c r="I664" s="51">
        <f>(G664*H664)</f>
        <v>0</v>
      </c>
      <c r="J664" s="126"/>
      <c r="K664" s="134"/>
      <c r="L664" s="47">
        <f>(J664*K664)</f>
        <v>0</v>
      </c>
    </row>
    <row r="665" spans="2:12" ht="15" customHeight="1" thickBot="1">
      <c r="B665" s="59"/>
      <c r="C665" s="60"/>
      <c r="D665" s="121"/>
      <c r="E665" s="103"/>
      <c r="F665" s="102"/>
      <c r="G665" s="125"/>
      <c r="H665" s="135"/>
      <c r="I665" s="64">
        <f>(G665*H665)</f>
        <v>0</v>
      </c>
      <c r="J665" s="127"/>
      <c r="K665" s="135"/>
      <c r="L665" s="63">
        <f>(J665*K665)</f>
        <v>0</v>
      </c>
    </row>
    <row r="666" spans="2:12" ht="15" customHeight="1" thickBot="1">
      <c r="B666" s="13"/>
      <c r="C666" s="157" t="str">
        <f aca="true" t="shared" si="185" ref="C666:C694">($C587)</f>
        <v>Sub-Total 3: </v>
      </c>
      <c r="D666" s="15"/>
      <c r="E666" s="128">
        <v>0</v>
      </c>
      <c r="F666" s="15"/>
      <c r="G666" s="22"/>
      <c r="H666" s="22"/>
      <c r="I666" s="67">
        <f>SUM(I663:I665)</f>
        <v>0</v>
      </c>
      <c r="J666" s="65"/>
      <c r="K666" s="66"/>
      <c r="L666" s="67">
        <f>SUM(L663:L665)</f>
        <v>0</v>
      </c>
    </row>
    <row r="667" spans="2:12" ht="15" customHeight="1">
      <c r="B667" s="28" t="s">
        <v>8</v>
      </c>
      <c r="C667" s="152" t="str">
        <f t="shared" si="185"/>
        <v>Reservoirs and Elevated Tanks</v>
      </c>
      <c r="D667" s="99"/>
      <c r="E667" s="30"/>
      <c r="F667" s="100"/>
      <c r="G667" s="31"/>
      <c r="H667" s="32"/>
      <c r="I667" s="50"/>
      <c r="J667" s="57"/>
      <c r="K667" s="32"/>
      <c r="L667" s="32"/>
    </row>
    <row r="668" spans="2:12" ht="15" customHeight="1">
      <c r="B668" s="36"/>
      <c r="C668" s="58" t="str">
        <f t="shared" si="185"/>
        <v>Refurbishment of existing Water Tanks</v>
      </c>
      <c r="D668" s="130"/>
      <c r="E668" s="61"/>
      <c r="F668" s="101" t="s">
        <v>12</v>
      </c>
      <c r="G668" s="124">
        <v>1</v>
      </c>
      <c r="H668" s="139">
        <v>6000</v>
      </c>
      <c r="I668" s="51">
        <f>(G668*H668)</f>
        <v>6000</v>
      </c>
      <c r="J668" s="126"/>
      <c r="K668" s="134"/>
      <c r="L668" s="47">
        <f>(J668*K668)</f>
        <v>0</v>
      </c>
    </row>
    <row r="669" spans="2:12" ht="15" customHeight="1">
      <c r="B669" s="36"/>
      <c r="C669" s="58" t="str">
        <f t="shared" si="185"/>
        <v>Refurbishment of existing Ground Reservoirs</v>
      </c>
      <c r="D669" s="130"/>
      <c r="E669" s="61"/>
      <c r="F669" s="101" t="s">
        <v>14</v>
      </c>
      <c r="G669" s="124"/>
      <c r="H669" s="139">
        <f>($H$37)</f>
        <v>0</v>
      </c>
      <c r="I669" s="51">
        <f>(G669*H669)</f>
        <v>0</v>
      </c>
      <c r="J669" s="126"/>
      <c r="K669" s="134"/>
      <c r="L669" s="47">
        <f>(J669*K669)</f>
        <v>0</v>
      </c>
    </row>
    <row r="670" spans="2:12" ht="15" customHeight="1" thickBot="1">
      <c r="B670" s="59"/>
      <c r="C670" s="60" t="str">
        <f t="shared" si="185"/>
        <v>Additional Storage Capacities</v>
      </c>
      <c r="D670" s="121"/>
      <c r="E670" s="103"/>
      <c r="F670" s="102" t="s">
        <v>14</v>
      </c>
      <c r="G670" s="125">
        <v>250</v>
      </c>
      <c r="H670" s="139">
        <f>($H$38)</f>
        <v>250</v>
      </c>
      <c r="I670" s="64">
        <f>(G670*H670)</f>
        <v>62500</v>
      </c>
      <c r="J670" s="127">
        <v>350</v>
      </c>
      <c r="K670" s="135">
        <v>250</v>
      </c>
      <c r="L670" s="63">
        <f>(J670*K670)</f>
        <v>87500</v>
      </c>
    </row>
    <row r="671" spans="2:12" ht="15" customHeight="1" thickBot="1">
      <c r="B671" s="13"/>
      <c r="C671" s="157" t="str">
        <f t="shared" si="185"/>
        <v>Sub-Total 4: </v>
      </c>
      <c r="D671" s="15"/>
      <c r="E671" s="128">
        <v>16000</v>
      </c>
      <c r="F671" s="15"/>
      <c r="G671" s="22"/>
      <c r="H671" s="22"/>
      <c r="I671" s="67">
        <f>SUM(I668:I670)</f>
        <v>68500</v>
      </c>
      <c r="J671" s="65"/>
      <c r="K671" s="66"/>
      <c r="L671" s="67">
        <f>SUM(L668:L670)</f>
        <v>87500</v>
      </c>
    </row>
    <row r="672" spans="2:12" ht="15" customHeight="1">
      <c r="B672" s="28" t="s">
        <v>9</v>
      </c>
      <c r="C672" s="152" t="str">
        <f t="shared" si="185"/>
        <v>Distribution Network</v>
      </c>
      <c r="D672" s="99"/>
      <c r="E672" s="30"/>
      <c r="F672" s="100"/>
      <c r="G672" s="31"/>
      <c r="H672" s="32"/>
      <c r="I672" s="50"/>
      <c r="J672" s="57"/>
      <c r="K672" s="32"/>
      <c r="L672" s="32"/>
    </row>
    <row r="673" spans="2:12" ht="15" customHeight="1">
      <c r="B673" s="36"/>
      <c r="C673" s="58" t="str">
        <f t="shared" si="185"/>
        <v>Replacement of exist. Distribution Lines (DN100-DN200)</v>
      </c>
      <c r="D673" s="130"/>
      <c r="E673" s="61"/>
      <c r="F673" s="101" t="s">
        <v>10</v>
      </c>
      <c r="G673" s="124">
        <v>200</v>
      </c>
      <c r="H673" s="139">
        <f>($H$41)</f>
        <v>65</v>
      </c>
      <c r="I673" s="51">
        <f aca="true" t="shared" si="186" ref="I673:I678">(G673*H673)</f>
        <v>13000</v>
      </c>
      <c r="J673" s="126"/>
      <c r="K673" s="134"/>
      <c r="L673" s="47">
        <f aca="true" t="shared" si="187" ref="L673:L678">(J673*K673)</f>
        <v>0</v>
      </c>
    </row>
    <row r="674" spans="2:12" ht="15" customHeight="1">
      <c r="B674" s="36"/>
      <c r="C674" s="58" t="str">
        <f t="shared" si="185"/>
        <v>Replacement of exist. Distribution Lines (DN50-DN80)</v>
      </c>
      <c r="D674" s="130"/>
      <c r="E674" s="61"/>
      <c r="F674" s="101" t="s">
        <v>10</v>
      </c>
      <c r="G674" s="124">
        <v>600</v>
      </c>
      <c r="H674" s="139">
        <f>($H$42)</f>
        <v>25</v>
      </c>
      <c r="I674" s="51">
        <f t="shared" si="186"/>
        <v>15000</v>
      </c>
      <c r="J674" s="126"/>
      <c r="K674" s="134"/>
      <c r="L674" s="47">
        <f t="shared" si="187"/>
        <v>0</v>
      </c>
    </row>
    <row r="675" spans="2:12" ht="15" customHeight="1">
      <c r="B675" s="36"/>
      <c r="C675" s="58" t="str">
        <f t="shared" si="185"/>
        <v>Replacement of exist. Service Lines (DN25-DN40)</v>
      </c>
      <c r="D675" s="130"/>
      <c r="E675" s="61"/>
      <c r="F675" s="101" t="s">
        <v>10</v>
      </c>
      <c r="G675" s="124">
        <v>300</v>
      </c>
      <c r="H675" s="139">
        <f>($H$43)</f>
        <v>15</v>
      </c>
      <c r="I675" s="51">
        <f t="shared" si="186"/>
        <v>4500</v>
      </c>
      <c r="J675" s="126"/>
      <c r="K675" s="134"/>
      <c r="L675" s="47">
        <f t="shared" si="187"/>
        <v>0</v>
      </c>
    </row>
    <row r="676" spans="2:12" ht="15" customHeight="1">
      <c r="B676" s="36"/>
      <c r="C676" s="58" t="str">
        <f t="shared" si="185"/>
        <v>New Distribution Lines (DN100-DN200)</v>
      </c>
      <c r="D676" s="186"/>
      <c r="E676" s="61"/>
      <c r="F676" s="101" t="s">
        <v>10</v>
      </c>
      <c r="G676" s="124">
        <v>500</v>
      </c>
      <c r="H676" s="139">
        <f>($H$44)</f>
        <v>65</v>
      </c>
      <c r="I676" s="51">
        <f t="shared" si="186"/>
        <v>32500</v>
      </c>
      <c r="J676" s="126">
        <v>1400</v>
      </c>
      <c r="K676" s="134">
        <v>65</v>
      </c>
      <c r="L676" s="47">
        <f t="shared" si="187"/>
        <v>91000</v>
      </c>
    </row>
    <row r="677" spans="2:12" ht="15" customHeight="1">
      <c r="B677" s="59"/>
      <c r="C677" s="58" t="str">
        <f t="shared" si="185"/>
        <v>New Distribution Lines (DN50-DN80)</v>
      </c>
      <c r="D677" s="186"/>
      <c r="E677" s="61"/>
      <c r="F677" s="101" t="s">
        <v>10</v>
      </c>
      <c r="G677" s="124">
        <v>2800</v>
      </c>
      <c r="H677" s="139">
        <f>($H$45)</f>
        <v>25</v>
      </c>
      <c r="I677" s="51">
        <f t="shared" si="186"/>
        <v>70000</v>
      </c>
      <c r="J677" s="126">
        <v>7400</v>
      </c>
      <c r="K677" s="134">
        <v>25</v>
      </c>
      <c r="L677" s="47">
        <f t="shared" si="187"/>
        <v>185000</v>
      </c>
    </row>
    <row r="678" spans="2:12" ht="15" customHeight="1" thickBot="1">
      <c r="B678" s="59"/>
      <c r="C678" s="60" t="str">
        <f t="shared" si="185"/>
        <v>New Service Lines (DN25-DN40)</v>
      </c>
      <c r="D678" s="186"/>
      <c r="E678" s="103"/>
      <c r="F678" s="101" t="s">
        <v>10</v>
      </c>
      <c r="G678" s="124">
        <v>3300</v>
      </c>
      <c r="H678" s="139">
        <f>($H$46)</f>
        <v>15</v>
      </c>
      <c r="I678" s="51">
        <f t="shared" si="186"/>
        <v>49500</v>
      </c>
      <c r="J678" s="126">
        <v>8800</v>
      </c>
      <c r="K678" s="134">
        <v>15</v>
      </c>
      <c r="L678" s="47">
        <f t="shared" si="187"/>
        <v>132000</v>
      </c>
    </row>
    <row r="679" spans="2:12" ht="15" customHeight="1" thickBot="1">
      <c r="B679" s="13"/>
      <c r="C679" s="157" t="str">
        <f t="shared" si="185"/>
        <v>Sub-Total 5: </v>
      </c>
      <c r="D679" s="15"/>
      <c r="E679" s="128">
        <v>45000</v>
      </c>
      <c r="F679" s="15"/>
      <c r="G679" s="22"/>
      <c r="H679" s="22"/>
      <c r="I679" s="67">
        <f>SUM(I673:I678)</f>
        <v>184500</v>
      </c>
      <c r="J679" s="65"/>
      <c r="K679" s="66"/>
      <c r="L679" s="67">
        <f>SUM(L673:L678)</f>
        <v>408000</v>
      </c>
    </row>
    <row r="680" spans="2:12" ht="15" customHeight="1">
      <c r="B680" s="28" t="s">
        <v>38</v>
      </c>
      <c r="C680" s="152" t="str">
        <f t="shared" si="185"/>
        <v>Metering and Connections</v>
      </c>
      <c r="D680" s="99"/>
      <c r="E680" s="30"/>
      <c r="F680" s="100"/>
      <c r="G680" s="31"/>
      <c r="H680" s="32"/>
      <c r="I680" s="50"/>
      <c r="J680" s="57"/>
      <c r="K680" s="32"/>
      <c r="L680" s="32"/>
    </row>
    <row r="681" spans="2:12" ht="15" customHeight="1">
      <c r="B681" s="36"/>
      <c r="C681" s="58" t="str">
        <f t="shared" si="185"/>
        <v>Purchase of water meters, valves &amp; fittings</v>
      </c>
      <c r="D681" s="130"/>
      <c r="E681" s="61"/>
      <c r="F681" s="101" t="s">
        <v>72</v>
      </c>
      <c r="G681" s="124">
        <v>500</v>
      </c>
      <c r="H681" s="139">
        <f>($H$49)</f>
        <v>35</v>
      </c>
      <c r="I681" s="51">
        <f>(G681*H681)</f>
        <v>17500</v>
      </c>
      <c r="J681" s="126">
        <v>1700</v>
      </c>
      <c r="K681" s="134">
        <v>35</v>
      </c>
      <c r="L681" s="47">
        <f>(J681*K681)</f>
        <v>59500</v>
      </c>
    </row>
    <row r="682" spans="2:12" ht="15" customHeight="1">
      <c r="B682" s="36"/>
      <c r="C682" s="58" t="str">
        <f t="shared" si="185"/>
        <v>Purchase of bulk WMs, valves &amp; fittings</v>
      </c>
      <c r="D682" s="130"/>
      <c r="E682" s="61"/>
      <c r="F682" s="101" t="s">
        <v>73</v>
      </c>
      <c r="G682" s="124"/>
      <c r="H682" s="139"/>
      <c r="I682" s="51">
        <f>(G682*H682)</f>
        <v>0</v>
      </c>
      <c r="J682" s="126"/>
      <c r="K682" s="134"/>
      <c r="L682" s="47">
        <f>(J682*K682)</f>
        <v>0</v>
      </c>
    </row>
    <row r="683" spans="2:12" ht="15" customHeight="1">
      <c r="B683" s="36"/>
      <c r="C683" s="58" t="str">
        <f t="shared" si="185"/>
        <v>Installation of water meters at exisit. HCs</v>
      </c>
      <c r="D683" s="130"/>
      <c r="E683" s="61"/>
      <c r="F683" s="101" t="s">
        <v>72</v>
      </c>
      <c r="G683" s="124">
        <v>100</v>
      </c>
      <c r="H683" s="139">
        <f>($H$51)</f>
        <v>15</v>
      </c>
      <c r="I683" s="51">
        <f>(G683*H683)</f>
        <v>1500</v>
      </c>
      <c r="J683" s="126"/>
      <c r="K683" s="134"/>
      <c r="L683" s="47">
        <f>(J683*K683)</f>
        <v>0</v>
      </c>
    </row>
    <row r="684" spans="2:12" ht="15" customHeight="1">
      <c r="B684" s="36"/>
      <c r="C684" s="58" t="str">
        <f t="shared" si="185"/>
        <v>Installation / construction of new HCs</v>
      </c>
      <c r="D684" s="130"/>
      <c r="E684" s="61"/>
      <c r="F684" s="101" t="s">
        <v>72</v>
      </c>
      <c r="G684" s="124">
        <v>400</v>
      </c>
      <c r="H684" s="139">
        <f>($H$52)</f>
        <v>25</v>
      </c>
      <c r="I684" s="51">
        <f>(G684*H684)</f>
        <v>10000</v>
      </c>
      <c r="J684" s="126">
        <v>1700</v>
      </c>
      <c r="K684" s="134">
        <v>25</v>
      </c>
      <c r="L684" s="47">
        <f>(J684*K684)</f>
        <v>42500</v>
      </c>
    </row>
    <row r="685" spans="2:12" ht="15" customHeight="1" thickBot="1">
      <c r="B685" s="59"/>
      <c r="C685" s="60" t="str">
        <f t="shared" si="185"/>
        <v>Construction of Public Taps (PTs)</v>
      </c>
      <c r="D685" s="131"/>
      <c r="E685" s="103"/>
      <c r="F685" s="102"/>
      <c r="G685" s="62">
        <v>1</v>
      </c>
      <c r="H685" s="139">
        <v>2500</v>
      </c>
      <c r="I685" s="64">
        <f>(G685*H685)</f>
        <v>2500</v>
      </c>
      <c r="J685" s="127">
        <v>6</v>
      </c>
      <c r="K685" s="135">
        <v>2500</v>
      </c>
      <c r="L685" s="63">
        <f>(J685*K685)</f>
        <v>15000</v>
      </c>
    </row>
    <row r="686" spans="2:12" ht="15" customHeight="1" thickBot="1">
      <c r="B686" s="13"/>
      <c r="C686" s="157" t="str">
        <f t="shared" si="185"/>
        <v>Sub-Total 6: </v>
      </c>
      <c r="D686" s="15"/>
      <c r="E686" s="128">
        <v>0</v>
      </c>
      <c r="F686" s="15"/>
      <c r="G686" s="22"/>
      <c r="H686" s="22"/>
      <c r="I686" s="67">
        <f>SUM(I681:I685)</f>
        <v>31500</v>
      </c>
      <c r="J686" s="65"/>
      <c r="K686" s="66"/>
      <c r="L686" s="67">
        <f>SUM(L681:L685)</f>
        <v>117000</v>
      </c>
    </row>
    <row r="687" spans="2:12" ht="15" customHeight="1">
      <c r="B687" s="28" t="s">
        <v>41</v>
      </c>
      <c r="C687" s="159" t="str">
        <f t="shared" si="185"/>
        <v>Miscellaneous</v>
      </c>
      <c r="D687" s="99"/>
      <c r="E687" s="30"/>
      <c r="F687" s="100"/>
      <c r="G687" s="31"/>
      <c r="H687" s="32"/>
      <c r="I687" s="50"/>
      <c r="J687" s="57"/>
      <c r="K687" s="32"/>
      <c r="L687" s="32"/>
    </row>
    <row r="688" spans="2:12" ht="15" customHeight="1">
      <c r="B688" s="36"/>
      <c r="C688" s="58" t="str">
        <f t="shared" si="185"/>
        <v>Office , IT and Communication Equipment </v>
      </c>
      <c r="D688" s="130"/>
      <c r="E688" s="61"/>
      <c r="F688" s="101" t="s">
        <v>12</v>
      </c>
      <c r="G688" s="124">
        <v>1</v>
      </c>
      <c r="H688" s="139">
        <v>5000</v>
      </c>
      <c r="I688" s="51">
        <f>(G688*H688)</f>
        <v>5000</v>
      </c>
      <c r="J688" s="126">
        <v>1</v>
      </c>
      <c r="K688" s="134">
        <v>12000</v>
      </c>
      <c r="L688" s="47">
        <f>(J688*K688)</f>
        <v>12000</v>
      </c>
    </row>
    <row r="689" spans="2:12" ht="15" customHeight="1">
      <c r="B689" s="36"/>
      <c r="C689" s="58" t="str">
        <f t="shared" si="185"/>
        <v>Cars and Pick-ups</v>
      </c>
      <c r="D689" s="130"/>
      <c r="E689" s="61"/>
      <c r="F689" s="101" t="s">
        <v>72</v>
      </c>
      <c r="G689" s="124">
        <v>1</v>
      </c>
      <c r="H689" s="139">
        <f>($H$57)</f>
        <v>20000</v>
      </c>
      <c r="I689" s="51">
        <f>(G689*H689)</f>
        <v>20000</v>
      </c>
      <c r="J689" s="126"/>
      <c r="K689" s="134"/>
      <c r="L689" s="47">
        <f>(J689*K689)</f>
        <v>0</v>
      </c>
    </row>
    <row r="690" spans="2:12" ht="15" customHeight="1">
      <c r="B690" s="36"/>
      <c r="C690" s="58" t="str">
        <f t="shared" si="185"/>
        <v>Motorbikes</v>
      </c>
      <c r="D690" s="130"/>
      <c r="E690" s="61"/>
      <c r="F690" s="101" t="s">
        <v>73</v>
      </c>
      <c r="G690" s="124">
        <v>2</v>
      </c>
      <c r="H690" s="139">
        <f>($H$58)</f>
        <v>4000</v>
      </c>
      <c r="I690" s="51">
        <f>(G690*H690)</f>
        <v>8000</v>
      </c>
      <c r="J690" s="126">
        <v>1</v>
      </c>
      <c r="K690" s="134">
        <v>4000</v>
      </c>
      <c r="L690" s="47">
        <f>(J690*K690)</f>
        <v>4000</v>
      </c>
    </row>
    <row r="691" spans="2:12" ht="15" customHeight="1">
      <c r="B691" s="36"/>
      <c r="C691" s="58" t="str">
        <f t="shared" si="185"/>
        <v>...</v>
      </c>
      <c r="D691" s="130"/>
      <c r="E691" s="61"/>
      <c r="F691" s="101" t="s">
        <v>12</v>
      </c>
      <c r="G691" s="124"/>
      <c r="H691" s="139"/>
      <c r="I691" s="51">
        <f>(G691*H691)</f>
        <v>0</v>
      </c>
      <c r="J691" s="126"/>
      <c r="K691" s="134"/>
      <c r="L691" s="47">
        <f>(J691*K691)</f>
        <v>0</v>
      </c>
    </row>
    <row r="692" spans="2:12" ht="15" customHeight="1" thickBot="1">
      <c r="B692" s="59"/>
      <c r="C692" s="60" t="str">
        <f t="shared" si="185"/>
        <v>...</v>
      </c>
      <c r="D692" s="131"/>
      <c r="E692" s="103"/>
      <c r="F692" s="102"/>
      <c r="G692" s="125"/>
      <c r="H692" s="139"/>
      <c r="I692" s="64">
        <f>(G692*H692)</f>
        <v>0</v>
      </c>
      <c r="J692" s="127"/>
      <c r="K692" s="135"/>
      <c r="L692" s="63">
        <f>(J692*K692)</f>
        <v>0</v>
      </c>
    </row>
    <row r="693" spans="2:12" ht="15" customHeight="1" thickBot="1">
      <c r="B693" s="13"/>
      <c r="C693" s="157" t="str">
        <f t="shared" si="185"/>
        <v>Sub-Total 7: </v>
      </c>
      <c r="D693" s="15"/>
      <c r="E693" s="129">
        <v>0</v>
      </c>
      <c r="F693" s="15"/>
      <c r="G693" s="22"/>
      <c r="H693" s="22"/>
      <c r="I693" s="67">
        <f>SUM(I688:I692)</f>
        <v>33000</v>
      </c>
      <c r="J693" s="65"/>
      <c r="K693" s="66"/>
      <c r="L693" s="67">
        <f>SUM(L688:L692)</f>
        <v>16000</v>
      </c>
    </row>
    <row r="694" spans="2:12" ht="15" customHeight="1" thickBot="1">
      <c r="B694" s="75"/>
      <c r="C694" s="157" t="str">
        <f t="shared" si="185"/>
        <v>Total 1 to 7: </v>
      </c>
      <c r="D694" s="77"/>
      <c r="E694" s="108">
        <f>(E648+E661+E666+E671+E679+E686+E693)</f>
        <v>61000</v>
      </c>
      <c r="F694" s="77"/>
      <c r="G694" s="78"/>
      <c r="H694" s="78"/>
      <c r="I694" s="79">
        <f>(I648+I661+I666+I671+I679+I686+I693)</f>
        <v>751500</v>
      </c>
      <c r="J694" s="80"/>
      <c r="K694" s="81"/>
      <c r="L694" s="79">
        <f>(L648+L661+L666+L671+L679+L686+L693)</f>
        <v>1853500</v>
      </c>
    </row>
    <row r="695" spans="2:12" ht="15" customHeight="1">
      <c r="B695" s="28" t="s">
        <v>43</v>
      </c>
      <c r="C695" s="29" t="s">
        <v>124</v>
      </c>
      <c r="D695" s="99"/>
      <c r="E695" s="30"/>
      <c r="F695" s="100"/>
      <c r="G695" s="31"/>
      <c r="H695" s="32"/>
      <c r="I695" s="50"/>
      <c r="J695" s="85"/>
      <c r="K695" s="32"/>
      <c r="L695" s="32"/>
    </row>
    <row r="696" spans="2:12" ht="15" customHeight="1">
      <c r="B696" s="36"/>
      <c r="C696" s="14" t="str">
        <f>($C$64)</f>
        <v>Service Contract Support</v>
      </c>
      <c r="D696" s="132"/>
      <c r="E696" s="109"/>
      <c r="F696" s="107" t="s">
        <v>11</v>
      </c>
      <c r="G696" s="136">
        <f>($G$64)</f>
        <v>10</v>
      </c>
      <c r="H696" s="47"/>
      <c r="I696" s="51">
        <f>(I694*G696)/100</f>
        <v>75150</v>
      </c>
      <c r="J696" s="137">
        <f>($J$64)</f>
        <v>7</v>
      </c>
      <c r="K696" s="82"/>
      <c r="L696" s="47">
        <f>(L694*J696)/100</f>
        <v>129745</v>
      </c>
    </row>
    <row r="697" spans="2:12" ht="15" customHeight="1">
      <c r="B697" s="36"/>
      <c r="C697" s="14" t="str">
        <f>($C$65)</f>
        <v>...</v>
      </c>
      <c r="D697" s="132"/>
      <c r="E697" s="109"/>
      <c r="F697" s="107" t="s">
        <v>11</v>
      </c>
      <c r="G697" s="136">
        <f>($G$65)</f>
        <v>0</v>
      </c>
      <c r="H697" s="139"/>
      <c r="I697" s="51">
        <f>(I694*G697)/100</f>
        <v>0</v>
      </c>
      <c r="J697" s="137">
        <f>($J$65)</f>
        <v>0</v>
      </c>
      <c r="K697" s="82"/>
      <c r="L697" s="47">
        <f>(L694*J697)/100</f>
        <v>0</v>
      </c>
    </row>
    <row r="698" spans="2:12" ht="15" customHeight="1">
      <c r="B698" s="36"/>
      <c r="C698" s="14" t="str">
        <f>($C$66)</f>
        <v>...</v>
      </c>
      <c r="D698" s="132"/>
      <c r="E698" s="109"/>
      <c r="F698" s="107" t="s">
        <v>11</v>
      </c>
      <c r="G698" s="136">
        <f>($G$66)</f>
        <v>0</v>
      </c>
      <c r="H698" s="47"/>
      <c r="I698" s="51">
        <f>(I694*G698)/100</f>
        <v>0</v>
      </c>
      <c r="J698" s="137">
        <f>($J$66)</f>
        <v>0</v>
      </c>
      <c r="K698" s="82"/>
      <c r="L698" s="47">
        <f>(L694*J698)/100</f>
        <v>0</v>
      </c>
    </row>
    <row r="699" spans="2:12" ht="15" customHeight="1" thickBot="1">
      <c r="B699" s="59"/>
      <c r="C699" s="14" t="str">
        <f>($C$67)</f>
        <v>...</v>
      </c>
      <c r="D699" s="132"/>
      <c r="E699" s="109"/>
      <c r="F699" s="107" t="s">
        <v>11</v>
      </c>
      <c r="G699" s="136">
        <f>($G$67)</f>
        <v>0</v>
      </c>
      <c r="H699" s="63"/>
      <c r="I699" s="51">
        <f>(I694*G699)/100</f>
        <v>0</v>
      </c>
      <c r="J699" s="137">
        <f>($J$67)</f>
        <v>0</v>
      </c>
      <c r="K699" s="83"/>
      <c r="L699" s="86">
        <f>(L694*J699)/100</f>
        <v>0</v>
      </c>
    </row>
    <row r="700" spans="2:12" ht="15" customHeight="1" thickBot="1">
      <c r="B700" s="13"/>
      <c r="C700" s="68" t="s">
        <v>44</v>
      </c>
      <c r="D700" s="11"/>
      <c r="E700" s="112"/>
      <c r="F700" s="11"/>
      <c r="G700" s="113">
        <f>SUM(G696:G699)</f>
        <v>10</v>
      </c>
      <c r="H700" s="73"/>
      <c r="I700" s="84">
        <f>SUM(I696:I699)</f>
        <v>75150</v>
      </c>
      <c r="J700" s="74">
        <f>SUM(J696:J699)</f>
        <v>7</v>
      </c>
      <c r="K700" s="74"/>
      <c r="L700" s="67">
        <f>SUM(L696:L699)</f>
        <v>129745</v>
      </c>
    </row>
    <row r="701" spans="2:12" ht="15" customHeight="1" thickBot="1">
      <c r="B701" s="75"/>
      <c r="C701" s="76" t="s">
        <v>64</v>
      </c>
      <c r="D701" s="114"/>
      <c r="E701" s="115"/>
      <c r="F701" s="77"/>
      <c r="G701" s="78"/>
      <c r="H701" s="116"/>
      <c r="I701" s="79">
        <f>(I694+I700)</f>
        <v>826650</v>
      </c>
      <c r="J701" s="80"/>
      <c r="K701" s="81"/>
      <c r="L701" s="79">
        <f>(L694+L700)</f>
        <v>1983245</v>
      </c>
    </row>
    <row r="702" spans="2:12" ht="15" customHeight="1">
      <c r="B702" s="24" t="s">
        <v>65</v>
      </c>
      <c r="C702" s="25" t="s">
        <v>123</v>
      </c>
      <c r="D702" s="105"/>
      <c r="E702" s="30"/>
      <c r="F702" s="100"/>
      <c r="G702" s="26"/>
      <c r="H702" s="27"/>
      <c r="I702" s="52"/>
      <c r="J702" s="85"/>
      <c r="K702" s="32"/>
      <c r="L702" s="32"/>
    </row>
    <row r="703" spans="2:12" ht="15" customHeight="1">
      <c r="B703" s="8" t="s">
        <v>66</v>
      </c>
      <c r="C703" s="14" t="s">
        <v>109</v>
      </c>
      <c r="D703" s="104"/>
      <c r="E703" s="109"/>
      <c r="F703" s="107" t="s">
        <v>11</v>
      </c>
      <c r="G703" s="136">
        <f>($G$71)</f>
        <v>15</v>
      </c>
      <c r="H703" s="47"/>
      <c r="I703" s="51">
        <f>(I701*G703)/100</f>
        <v>123997.5</v>
      </c>
      <c r="J703" s="137">
        <f>($J$71)</f>
        <v>15</v>
      </c>
      <c r="K703" s="82"/>
      <c r="L703" s="47">
        <f>(L701*J703)/100</f>
        <v>297486.75</v>
      </c>
    </row>
    <row r="704" spans="2:12" ht="15" customHeight="1">
      <c r="B704" s="8" t="s">
        <v>67</v>
      </c>
      <c r="C704" s="14" t="s">
        <v>107</v>
      </c>
      <c r="D704" s="106"/>
      <c r="E704" s="216"/>
      <c r="F704" s="107" t="s">
        <v>11</v>
      </c>
      <c r="G704" s="162">
        <f>($G$72)</f>
        <v>10</v>
      </c>
      <c r="H704" s="217"/>
      <c r="I704" s="51">
        <f>(I701+I703)*(G704/100)</f>
        <v>95064.75</v>
      </c>
      <c r="J704" s="165">
        <f>($J$72)</f>
        <v>5</v>
      </c>
      <c r="K704" s="82"/>
      <c r="L704" s="47">
        <f>(L701+L703)*(J704/100)</f>
        <v>114036.58750000001</v>
      </c>
    </row>
    <row r="705" spans="2:12" ht="15" customHeight="1" thickBot="1">
      <c r="B705" s="19" t="s">
        <v>122</v>
      </c>
      <c r="C705" s="58" t="s">
        <v>108</v>
      </c>
      <c r="D705" s="106"/>
      <c r="E705" s="17"/>
      <c r="F705" s="117" t="s">
        <v>11</v>
      </c>
      <c r="G705" s="136">
        <f>($G$73)</f>
        <v>9</v>
      </c>
      <c r="H705" s="63"/>
      <c r="I705" s="51">
        <f>(I701+I703)*(G705/100)</f>
        <v>85558.275</v>
      </c>
      <c r="J705" s="137">
        <f>($J$73)</f>
        <v>7</v>
      </c>
      <c r="K705" s="82"/>
      <c r="L705" s="86">
        <f>(L701+L703)*(J705/100)</f>
        <v>159651.2225</v>
      </c>
    </row>
    <row r="706" spans="2:12" ht="15" customHeight="1" thickBot="1">
      <c r="B706" s="13"/>
      <c r="C706" s="151" t="str">
        <f>($C627)</f>
        <v>Sub-Total 9: </v>
      </c>
      <c r="D706" s="118"/>
      <c r="E706" s="111"/>
      <c r="F706" s="15"/>
      <c r="G706" s="22"/>
      <c r="H706" s="119"/>
      <c r="I706" s="67">
        <f>SUM(I703:I705)</f>
        <v>304620.525</v>
      </c>
      <c r="J706" s="65"/>
      <c r="K706" s="66"/>
      <c r="L706" s="67">
        <f>SUM(L703:L705)</f>
        <v>571174.56</v>
      </c>
    </row>
    <row r="707" spans="2:12" ht="15" customHeight="1">
      <c r="B707" s="87"/>
      <c r="C707" s="58" t="str">
        <f>($C628)</f>
        <v>Grand Total 1 to 9: (EUR)</v>
      </c>
      <c r="D707" s="89"/>
      <c r="E707" s="120"/>
      <c r="F707" s="89"/>
      <c r="G707" s="90"/>
      <c r="H707" s="90"/>
      <c r="I707" s="91">
        <f>(I701+I706)</f>
        <v>1131270.525</v>
      </c>
      <c r="J707" s="92"/>
      <c r="K707" s="93"/>
      <c r="L707" s="91">
        <f>(L701+L706)</f>
        <v>2554419.56</v>
      </c>
    </row>
    <row r="708" spans="2:12" ht="15" customHeight="1" thickBot="1">
      <c r="B708" s="94"/>
      <c r="C708" s="177" t="str">
        <f>($C629)</f>
        <v>Grand Total 1 to 9: (KShs)</v>
      </c>
      <c r="D708" s="96"/>
      <c r="E708" s="110"/>
      <c r="F708" s="96"/>
      <c r="G708" s="97"/>
      <c r="H708" s="97"/>
      <c r="I708" s="174">
        <f>(I707*$J$4)</f>
        <v>92764183.05</v>
      </c>
      <c r="J708" s="98"/>
      <c r="K708" s="95"/>
      <c r="L708" s="174">
        <f>(L707*$J$4)</f>
        <v>209462403.92000002</v>
      </c>
    </row>
    <row r="709" ht="15" customHeight="1" thickTop="1"/>
    <row r="710" ht="15" customHeight="1"/>
    <row r="711" ht="15" customHeight="1"/>
    <row r="712" spans="2:12" ht="19.5" customHeight="1">
      <c r="B712" s="20" t="s">
        <v>16</v>
      </c>
      <c r="G712" s="23" t="s">
        <v>86</v>
      </c>
      <c r="L712" s="133" t="s">
        <v>135</v>
      </c>
    </row>
    <row r="713" ht="15" customHeight="1">
      <c r="B713" s="21" t="s">
        <v>143</v>
      </c>
    </row>
    <row r="714" ht="15" customHeight="1"/>
    <row r="715" spans="2:10" ht="15" customHeight="1">
      <c r="B715" s="1" t="s">
        <v>74</v>
      </c>
      <c r="F715" s="14"/>
      <c r="G715" s="35"/>
      <c r="H715" s="33"/>
      <c r="I715" s="34" t="s">
        <v>17</v>
      </c>
      <c r="J715" s="141">
        <f>($J$4)</f>
        <v>82</v>
      </c>
    </row>
    <row r="716" ht="15" customHeight="1" thickBot="1"/>
    <row r="717" spans="2:12" ht="15" customHeight="1">
      <c r="B717" s="9" t="s">
        <v>0</v>
      </c>
      <c r="C717" s="10" t="s">
        <v>5</v>
      </c>
      <c r="D717" s="69"/>
      <c r="E717" s="69" t="s">
        <v>45</v>
      </c>
      <c r="F717" s="40" t="s">
        <v>1</v>
      </c>
      <c r="G717" s="40"/>
      <c r="H717" s="11" t="s">
        <v>20</v>
      </c>
      <c r="I717" s="11"/>
      <c r="J717" s="40"/>
      <c r="K717" s="11" t="s">
        <v>23</v>
      </c>
      <c r="L717" s="42"/>
    </row>
    <row r="718" spans="2:12" ht="15" customHeight="1" thickBot="1">
      <c r="B718" s="37"/>
      <c r="C718" s="38"/>
      <c r="D718" s="53"/>
      <c r="E718" s="53" t="s">
        <v>26</v>
      </c>
      <c r="F718" s="41"/>
      <c r="G718" s="43"/>
      <c r="H718" s="46" t="s">
        <v>21</v>
      </c>
      <c r="I718" s="44"/>
      <c r="J718" s="43"/>
      <c r="K718" s="46" t="s">
        <v>24</v>
      </c>
      <c r="L718" s="45"/>
    </row>
    <row r="719" spans="2:12" ht="15" customHeight="1">
      <c r="B719" s="37"/>
      <c r="C719" s="38"/>
      <c r="D719" s="53"/>
      <c r="E719" s="53" t="s">
        <v>46</v>
      </c>
      <c r="F719" s="39"/>
      <c r="G719" s="48" t="s">
        <v>2</v>
      </c>
      <c r="H719" s="49" t="s">
        <v>3</v>
      </c>
      <c r="I719" s="48" t="s">
        <v>22</v>
      </c>
      <c r="J719" s="53" t="s">
        <v>2</v>
      </c>
      <c r="K719" s="49" t="s">
        <v>3</v>
      </c>
      <c r="L719" s="54" t="s">
        <v>22</v>
      </c>
    </row>
    <row r="720" spans="2:12" ht="15" customHeight="1">
      <c r="B720" s="2"/>
      <c r="C720" s="6"/>
      <c r="D720" s="53"/>
      <c r="E720" s="53" t="s">
        <v>47</v>
      </c>
      <c r="F720" s="16"/>
      <c r="G720" s="3"/>
      <c r="H720" s="16"/>
      <c r="I720" s="3"/>
      <c r="J720" s="2"/>
      <c r="K720" s="16"/>
      <c r="L720" s="55"/>
    </row>
    <row r="721" spans="2:12" ht="15" customHeight="1" thickBot="1">
      <c r="B721" s="4"/>
      <c r="C721" s="7"/>
      <c r="D721" s="70"/>
      <c r="E721" s="53" t="s">
        <v>15</v>
      </c>
      <c r="F721" s="18"/>
      <c r="G721" s="5"/>
      <c r="H721" s="17" t="s">
        <v>15</v>
      </c>
      <c r="I721" s="12" t="s">
        <v>15</v>
      </c>
      <c r="J721" s="4"/>
      <c r="K721" s="17" t="s">
        <v>15</v>
      </c>
      <c r="L721" s="56" t="s">
        <v>15</v>
      </c>
    </row>
    <row r="722" spans="2:12" ht="15" customHeight="1">
      <c r="B722" s="28" t="s">
        <v>4</v>
      </c>
      <c r="C722" s="29" t="str">
        <f>($C$11)</f>
        <v>Raw Water Production  </v>
      </c>
      <c r="D722" s="99"/>
      <c r="E722" s="30"/>
      <c r="F722" s="100"/>
      <c r="G722" s="31"/>
      <c r="H722" s="32"/>
      <c r="I722" s="50"/>
      <c r="J722" s="57"/>
      <c r="K722" s="32"/>
      <c r="L722" s="32"/>
    </row>
    <row r="723" spans="2:12" ht="15" customHeight="1">
      <c r="B723" s="36"/>
      <c r="C723" s="58" t="str">
        <f aca="true" t="shared" si="188" ref="C723:C733">($C644)</f>
        <v>Rehabilitation of Weir and Intake Structure</v>
      </c>
      <c r="D723" s="130" t="s">
        <v>115</v>
      </c>
      <c r="E723" s="61"/>
      <c r="F723" s="101" t="s">
        <v>12</v>
      </c>
      <c r="G723" s="124">
        <v>1</v>
      </c>
      <c r="H723" s="134">
        <v>10000</v>
      </c>
      <c r="I723" s="51">
        <f>(G723*H723)</f>
        <v>10000</v>
      </c>
      <c r="J723" s="126">
        <v>1</v>
      </c>
      <c r="K723" s="134"/>
      <c r="L723" s="47">
        <f>(J723*K723)</f>
        <v>0</v>
      </c>
    </row>
    <row r="724" spans="2:12" ht="15" customHeight="1">
      <c r="B724" s="36"/>
      <c r="C724" s="58" t="str">
        <f t="shared" si="188"/>
        <v>Rehabilitation of existing Raw Water Main (DN ...)</v>
      </c>
      <c r="D724" s="130" t="s">
        <v>115</v>
      </c>
      <c r="E724" s="61"/>
      <c r="F724" s="101" t="s">
        <v>12</v>
      </c>
      <c r="G724" s="124">
        <v>1</v>
      </c>
      <c r="H724" s="134"/>
      <c r="I724" s="51">
        <f>(G724*H724)</f>
        <v>0</v>
      </c>
      <c r="J724" s="126">
        <v>1</v>
      </c>
      <c r="K724" s="134"/>
      <c r="L724" s="47">
        <f>(J724*K724)</f>
        <v>0</v>
      </c>
    </row>
    <row r="725" spans="2:12" ht="15" customHeight="1">
      <c r="B725" s="36"/>
      <c r="C725" s="58" t="str">
        <f t="shared" si="188"/>
        <v>Extension of Intake Facilities</v>
      </c>
      <c r="D725" s="122"/>
      <c r="E725" s="61"/>
      <c r="F725" s="101" t="s">
        <v>12</v>
      </c>
      <c r="G725" s="124">
        <v>1</v>
      </c>
      <c r="H725" s="134"/>
      <c r="I725" s="51">
        <f>(G725*H725)</f>
        <v>0</v>
      </c>
      <c r="J725" s="126">
        <v>1</v>
      </c>
      <c r="K725" s="134"/>
      <c r="L725" s="47">
        <f>(J725*K725)</f>
        <v>0</v>
      </c>
    </row>
    <row r="726" spans="2:12" ht="15" customHeight="1" thickBot="1">
      <c r="B726" s="59"/>
      <c r="C726" s="60" t="str">
        <f t="shared" si="188"/>
        <v>New Raw Water Main (DN ...)</v>
      </c>
      <c r="D726" s="121"/>
      <c r="E726" s="103"/>
      <c r="F726" s="102" t="s">
        <v>12</v>
      </c>
      <c r="G726" s="125">
        <v>1</v>
      </c>
      <c r="H726" s="135"/>
      <c r="I726" s="64">
        <f>(G726*H726)</f>
        <v>0</v>
      </c>
      <c r="J726" s="127">
        <v>1</v>
      </c>
      <c r="K726" s="135"/>
      <c r="L726" s="63">
        <f>(J726*K726)</f>
        <v>0</v>
      </c>
    </row>
    <row r="727" spans="2:12" ht="15" customHeight="1" thickBot="1">
      <c r="B727" s="13"/>
      <c r="C727" s="155" t="str">
        <f t="shared" si="188"/>
        <v>Sub-Total 1: </v>
      </c>
      <c r="D727" s="15"/>
      <c r="E727" s="128">
        <v>50000</v>
      </c>
      <c r="F727" s="15"/>
      <c r="G727" s="22"/>
      <c r="H727" s="22"/>
      <c r="I727" s="67">
        <f>SUM(I723:I726)</f>
        <v>10000</v>
      </c>
      <c r="J727" s="65"/>
      <c r="K727" s="66"/>
      <c r="L727" s="67">
        <f>SUM(L723:L726)</f>
        <v>0</v>
      </c>
    </row>
    <row r="728" spans="2:12" ht="15" customHeight="1">
      <c r="B728" s="28" t="s">
        <v>6</v>
      </c>
      <c r="C728" s="152" t="str">
        <f t="shared" si="188"/>
        <v>Water Treatment Plant  </v>
      </c>
      <c r="D728" s="99"/>
      <c r="E728" s="30"/>
      <c r="F728" s="100"/>
      <c r="G728" s="31"/>
      <c r="H728" s="32"/>
      <c r="I728" s="50"/>
      <c r="J728" s="57"/>
      <c r="K728" s="32"/>
      <c r="L728" s="32"/>
    </row>
    <row r="729" spans="2:12" ht="15" customHeight="1">
      <c r="B729" s="36"/>
      <c r="C729" s="58" t="str">
        <f t="shared" si="188"/>
        <v>Refurbishment of Offices, Lab. &amp; Workshops</v>
      </c>
      <c r="D729" s="130"/>
      <c r="E729" s="61"/>
      <c r="F729" s="101" t="s">
        <v>12</v>
      </c>
      <c r="G729" s="124">
        <v>1</v>
      </c>
      <c r="H729" s="134"/>
      <c r="I729" s="51">
        <f aca="true" t="shared" si="189" ref="I729:I738">(G729*H729)</f>
        <v>0</v>
      </c>
      <c r="J729" s="126"/>
      <c r="K729" s="134"/>
      <c r="L729" s="47">
        <f aca="true" t="shared" si="190" ref="L729:L738">(J729*K729)</f>
        <v>0</v>
      </c>
    </row>
    <row r="730" spans="2:12" ht="15" customHeight="1">
      <c r="B730" s="36"/>
      <c r="C730" s="58" t="str">
        <f t="shared" si="188"/>
        <v>Rehabilitation of existing Water Treatment Facilities </v>
      </c>
      <c r="D730" s="130" t="s">
        <v>117</v>
      </c>
      <c r="E730" s="61"/>
      <c r="F730" s="101" t="s">
        <v>12</v>
      </c>
      <c r="G730" s="124">
        <v>1</v>
      </c>
      <c r="H730" s="134">
        <v>190000</v>
      </c>
      <c r="I730" s="51">
        <f t="shared" si="189"/>
        <v>190000</v>
      </c>
      <c r="J730" s="126"/>
      <c r="K730" s="134"/>
      <c r="L730" s="47">
        <f t="shared" si="190"/>
        <v>0</v>
      </c>
    </row>
    <row r="731" spans="2:12" ht="15" customHeight="1">
      <c r="B731" s="36"/>
      <c r="C731" s="58" t="str">
        <f t="shared" si="188"/>
        <v>Refurbishment Storage Tanks &amp; Reservoirs</v>
      </c>
      <c r="D731" s="130" t="s">
        <v>117</v>
      </c>
      <c r="E731" s="61"/>
      <c r="F731" s="101" t="s">
        <v>12</v>
      </c>
      <c r="G731" s="124">
        <v>1</v>
      </c>
      <c r="H731" s="134">
        <v>12000</v>
      </c>
      <c r="I731" s="51">
        <f t="shared" si="189"/>
        <v>12000</v>
      </c>
      <c r="J731" s="126"/>
      <c r="K731" s="134"/>
      <c r="L731" s="47">
        <f t="shared" si="190"/>
        <v>0</v>
      </c>
    </row>
    <row r="732" spans="2:12" ht="15" customHeight="1">
      <c r="B732" s="36"/>
      <c r="C732" s="58" t="str">
        <f t="shared" si="188"/>
        <v>Rehabilitation of Low &amp; High Lift Pumping Station</v>
      </c>
      <c r="D732" s="130" t="s">
        <v>117</v>
      </c>
      <c r="E732" s="61"/>
      <c r="F732" s="101" t="s">
        <v>12</v>
      </c>
      <c r="G732" s="124">
        <v>1</v>
      </c>
      <c r="H732" s="134">
        <v>13000</v>
      </c>
      <c r="I732" s="51">
        <f t="shared" si="189"/>
        <v>13000</v>
      </c>
      <c r="J732" s="126"/>
      <c r="K732" s="134"/>
      <c r="L732" s="47">
        <f t="shared" si="190"/>
        <v>0</v>
      </c>
    </row>
    <row r="733" spans="2:12" ht="15" customHeight="1">
      <c r="B733" s="36"/>
      <c r="C733" s="58" t="str">
        <f t="shared" si="188"/>
        <v>Rehabilitation of existing Boreholes</v>
      </c>
      <c r="D733" s="130"/>
      <c r="E733" s="61"/>
      <c r="F733" s="101" t="s">
        <v>12</v>
      </c>
      <c r="G733" s="124">
        <v>1</v>
      </c>
      <c r="H733" s="134"/>
      <c r="I733" s="51">
        <f t="shared" si="189"/>
        <v>0</v>
      </c>
      <c r="J733" s="126"/>
      <c r="K733" s="134"/>
      <c r="L733" s="47">
        <f t="shared" si="190"/>
        <v>0</v>
      </c>
    </row>
    <row r="734" spans="2:12" ht="15" customHeight="1">
      <c r="B734" s="36"/>
      <c r="C734" s="58"/>
      <c r="D734" s="130"/>
      <c r="E734" s="61"/>
      <c r="F734" s="101" t="s">
        <v>12</v>
      </c>
      <c r="G734" s="124">
        <v>1</v>
      </c>
      <c r="H734" s="134"/>
      <c r="I734" s="51">
        <f t="shared" si="189"/>
        <v>0</v>
      </c>
      <c r="J734" s="126"/>
      <c r="K734" s="134"/>
      <c r="L734" s="47">
        <f t="shared" si="190"/>
        <v>0</v>
      </c>
    </row>
    <row r="735" spans="2:12" ht="15" customHeight="1">
      <c r="B735" s="36"/>
      <c r="C735" s="58" t="str">
        <f aca="true" t="shared" si="191" ref="C735:C743">($C656)</f>
        <v>New Office, Workshop and Storage Facilities</v>
      </c>
      <c r="D735" s="123"/>
      <c r="E735" s="109"/>
      <c r="F735" s="107" t="s">
        <v>12</v>
      </c>
      <c r="G735" s="124">
        <v>1</v>
      </c>
      <c r="H735" s="134"/>
      <c r="I735" s="51">
        <f t="shared" si="189"/>
        <v>0</v>
      </c>
      <c r="J735" s="126">
        <v>1</v>
      </c>
      <c r="K735" s="134">
        <v>40000</v>
      </c>
      <c r="L735" s="47">
        <f t="shared" si="190"/>
        <v>40000</v>
      </c>
    </row>
    <row r="736" spans="2:12" ht="15" customHeight="1">
      <c r="B736" s="36"/>
      <c r="C736" s="58" t="str">
        <f t="shared" si="191"/>
        <v>New Water Treatment Plant </v>
      </c>
      <c r="D736" s="123"/>
      <c r="E736" s="109"/>
      <c r="F736" s="107" t="s">
        <v>13</v>
      </c>
      <c r="G736" s="124">
        <v>1200</v>
      </c>
      <c r="H736" s="139">
        <f>($H$25)</f>
        <v>450</v>
      </c>
      <c r="I736" s="51">
        <f t="shared" si="189"/>
        <v>540000</v>
      </c>
      <c r="J736" s="126">
        <v>1200</v>
      </c>
      <c r="K736" s="134">
        <v>450</v>
      </c>
      <c r="L736" s="47">
        <f t="shared" si="190"/>
        <v>540000</v>
      </c>
    </row>
    <row r="737" spans="2:12" ht="15" customHeight="1">
      <c r="B737" s="36"/>
      <c r="C737" s="58" t="str">
        <f t="shared" si="191"/>
        <v>New Storage Capacities</v>
      </c>
      <c r="D737" s="123"/>
      <c r="E737" s="109"/>
      <c r="F737" s="107" t="s">
        <v>14</v>
      </c>
      <c r="G737" s="124">
        <v>150</v>
      </c>
      <c r="H737" s="139">
        <f>($H$26)</f>
        <v>200</v>
      </c>
      <c r="I737" s="51">
        <f t="shared" si="189"/>
        <v>30000</v>
      </c>
      <c r="J737" s="126">
        <v>150</v>
      </c>
      <c r="K737" s="134">
        <v>200</v>
      </c>
      <c r="L737" s="47">
        <f t="shared" si="190"/>
        <v>30000</v>
      </c>
    </row>
    <row r="738" spans="2:12" ht="15" customHeight="1">
      <c r="B738" s="36"/>
      <c r="C738" s="58" t="str">
        <f t="shared" si="191"/>
        <v>New Low &amp; High Lift Pumping Facilities</v>
      </c>
      <c r="D738" s="123"/>
      <c r="E738" s="109"/>
      <c r="F738" s="107" t="s">
        <v>13</v>
      </c>
      <c r="G738" s="124">
        <v>1200</v>
      </c>
      <c r="H738" s="139">
        <f>($H$27)</f>
        <v>40</v>
      </c>
      <c r="I738" s="51">
        <f t="shared" si="189"/>
        <v>48000</v>
      </c>
      <c r="J738" s="126">
        <v>1200</v>
      </c>
      <c r="K738" s="134">
        <v>40</v>
      </c>
      <c r="L738" s="47">
        <f t="shared" si="190"/>
        <v>48000</v>
      </c>
    </row>
    <row r="739" spans="2:12" ht="15" customHeight="1" thickBot="1">
      <c r="B739" s="36"/>
      <c r="C739" s="60" t="str">
        <f t="shared" si="191"/>
        <v>New Boreholes</v>
      </c>
      <c r="D739" s="121"/>
      <c r="E739" s="103"/>
      <c r="F739" s="102" t="s">
        <v>72</v>
      </c>
      <c r="G739" s="125"/>
      <c r="H739" s="135"/>
      <c r="I739" s="64">
        <f>(G739*H739)</f>
        <v>0</v>
      </c>
      <c r="J739" s="127"/>
      <c r="K739" s="135"/>
      <c r="L739" s="63">
        <f>(J739*K739)</f>
        <v>0</v>
      </c>
    </row>
    <row r="740" spans="2:12" ht="15" customHeight="1" thickBot="1">
      <c r="B740" s="13"/>
      <c r="C740" s="157" t="str">
        <f t="shared" si="191"/>
        <v>Sub-Total 2: </v>
      </c>
      <c r="D740" s="15"/>
      <c r="E740" s="128">
        <v>0</v>
      </c>
      <c r="F740" s="15"/>
      <c r="G740" s="22"/>
      <c r="H740" s="22"/>
      <c r="I740" s="67">
        <f>SUM(I729:I739)</f>
        <v>833000</v>
      </c>
      <c r="J740" s="65"/>
      <c r="K740" s="66"/>
      <c r="L740" s="67">
        <f>SUM(L729:L739)</f>
        <v>658000</v>
      </c>
    </row>
    <row r="741" spans="2:12" ht="15" customHeight="1">
      <c r="B741" s="28" t="s">
        <v>7</v>
      </c>
      <c r="C741" s="152" t="str">
        <f t="shared" si="191"/>
        <v>Transmission and Pumping Main</v>
      </c>
      <c r="D741" s="99"/>
      <c r="E741" s="30"/>
      <c r="F741" s="100"/>
      <c r="G741" s="31"/>
      <c r="H741" s="32"/>
      <c r="I741" s="50"/>
      <c r="J741" s="57"/>
      <c r="K741" s="32"/>
      <c r="L741" s="32"/>
    </row>
    <row r="742" spans="2:12" ht="15" customHeight="1">
      <c r="B742" s="36"/>
      <c r="C742" s="58" t="str">
        <f t="shared" si="191"/>
        <v>Rehabilitation of existing Transmission Main (DN ...)</v>
      </c>
      <c r="D742" s="130"/>
      <c r="E742" s="61"/>
      <c r="F742" s="101" t="s">
        <v>10</v>
      </c>
      <c r="G742" s="124"/>
      <c r="H742" s="134"/>
      <c r="I742" s="51">
        <f>(G742*H742)</f>
        <v>0</v>
      </c>
      <c r="J742" s="126"/>
      <c r="K742" s="134"/>
      <c r="L742" s="47">
        <f>(J742*K742)</f>
        <v>0</v>
      </c>
    </row>
    <row r="743" spans="2:12" ht="15" customHeight="1">
      <c r="B743" s="36"/>
      <c r="C743" s="58" t="str">
        <f t="shared" si="191"/>
        <v>New Transmission Main (DN ...)</v>
      </c>
      <c r="D743" s="122"/>
      <c r="E743" s="61"/>
      <c r="F743" s="101" t="s">
        <v>10</v>
      </c>
      <c r="G743" s="124"/>
      <c r="H743" s="134"/>
      <c r="I743" s="51">
        <f>(G743*H743)</f>
        <v>0</v>
      </c>
      <c r="J743" s="126"/>
      <c r="K743" s="134"/>
      <c r="L743" s="47">
        <f>(J743*K743)</f>
        <v>0</v>
      </c>
    </row>
    <row r="744" spans="2:12" ht="15" customHeight="1" thickBot="1">
      <c r="B744" s="59"/>
      <c r="C744" s="60"/>
      <c r="D744" s="121"/>
      <c r="E744" s="103"/>
      <c r="F744" s="102"/>
      <c r="G744" s="125"/>
      <c r="H744" s="135"/>
      <c r="I744" s="64">
        <f>(G744*H744)</f>
        <v>0</v>
      </c>
      <c r="J744" s="127"/>
      <c r="K744" s="135"/>
      <c r="L744" s="63">
        <f>(J744*K744)</f>
        <v>0</v>
      </c>
    </row>
    <row r="745" spans="2:12" ht="15" customHeight="1" thickBot="1">
      <c r="B745" s="13"/>
      <c r="C745" s="157" t="str">
        <f aca="true" t="shared" si="192" ref="C745:C773">($C666)</f>
        <v>Sub-Total 3: </v>
      </c>
      <c r="D745" s="15"/>
      <c r="E745" s="128">
        <v>90000</v>
      </c>
      <c r="F745" s="15"/>
      <c r="G745" s="22"/>
      <c r="H745" s="22"/>
      <c r="I745" s="67">
        <f>SUM(I742:I744)</f>
        <v>0</v>
      </c>
      <c r="J745" s="65"/>
      <c r="K745" s="66"/>
      <c r="L745" s="67">
        <f>SUM(L742:L744)</f>
        <v>0</v>
      </c>
    </row>
    <row r="746" spans="2:12" ht="15" customHeight="1">
      <c r="B746" s="28" t="s">
        <v>8</v>
      </c>
      <c r="C746" s="152" t="str">
        <f t="shared" si="192"/>
        <v>Reservoirs and Elevated Tanks</v>
      </c>
      <c r="D746" s="99"/>
      <c r="E746" s="30"/>
      <c r="F746" s="100"/>
      <c r="G746" s="31"/>
      <c r="H746" s="32"/>
      <c r="I746" s="50"/>
      <c r="J746" s="57"/>
      <c r="K746" s="32"/>
      <c r="L746" s="32"/>
    </row>
    <row r="747" spans="2:12" ht="15" customHeight="1">
      <c r="B747" s="36"/>
      <c r="C747" s="58" t="str">
        <f t="shared" si="192"/>
        <v>Refurbishment of existing Water Tanks</v>
      </c>
      <c r="D747" s="130" t="s">
        <v>115</v>
      </c>
      <c r="E747" s="61"/>
      <c r="F747" s="101" t="s">
        <v>12</v>
      </c>
      <c r="G747" s="124">
        <v>1</v>
      </c>
      <c r="H747" s="139">
        <v>3000</v>
      </c>
      <c r="I747" s="51">
        <f>(G747*H747)</f>
        <v>3000</v>
      </c>
      <c r="J747" s="126"/>
      <c r="K747" s="134"/>
      <c r="L747" s="47">
        <f>(J747*K747)</f>
        <v>0</v>
      </c>
    </row>
    <row r="748" spans="2:12" ht="15" customHeight="1">
      <c r="B748" s="36"/>
      <c r="C748" s="58" t="str">
        <f t="shared" si="192"/>
        <v>Refurbishment of existing Ground Reservoirs</v>
      </c>
      <c r="D748" s="130" t="s">
        <v>115</v>
      </c>
      <c r="E748" s="61"/>
      <c r="F748" s="101" t="s">
        <v>12</v>
      </c>
      <c r="G748" s="124">
        <v>1</v>
      </c>
      <c r="H748" s="139">
        <v>2000</v>
      </c>
      <c r="I748" s="51">
        <f>(G748*H748)</f>
        <v>2000</v>
      </c>
      <c r="J748" s="126"/>
      <c r="K748" s="134"/>
      <c r="L748" s="47">
        <f>(J748*K748)</f>
        <v>0</v>
      </c>
    </row>
    <row r="749" spans="2:12" ht="15" customHeight="1" thickBot="1">
      <c r="B749" s="59"/>
      <c r="C749" s="60" t="str">
        <f t="shared" si="192"/>
        <v>Additional Storage Capacities</v>
      </c>
      <c r="D749" s="121"/>
      <c r="E749" s="103"/>
      <c r="F749" s="102" t="s">
        <v>14</v>
      </c>
      <c r="G749" s="125">
        <v>250</v>
      </c>
      <c r="H749" s="139">
        <f>($H$38)</f>
        <v>250</v>
      </c>
      <c r="I749" s="64">
        <f>(G749*H749)</f>
        <v>62500</v>
      </c>
      <c r="J749" s="127">
        <v>250</v>
      </c>
      <c r="K749" s="135">
        <v>250</v>
      </c>
      <c r="L749" s="63">
        <f>(J749*K749)</f>
        <v>62500</v>
      </c>
    </row>
    <row r="750" spans="2:12" ht="15" customHeight="1" thickBot="1">
      <c r="B750" s="13"/>
      <c r="C750" s="157" t="str">
        <f t="shared" si="192"/>
        <v>Sub-Total 4: </v>
      </c>
      <c r="D750" s="15"/>
      <c r="E750" s="128">
        <v>17000</v>
      </c>
      <c r="F750" s="15"/>
      <c r="G750" s="22"/>
      <c r="H750" s="22"/>
      <c r="I750" s="67">
        <f>SUM(I747:I749)</f>
        <v>67500</v>
      </c>
      <c r="J750" s="65"/>
      <c r="K750" s="66"/>
      <c r="L750" s="67">
        <f>SUM(L747:L749)</f>
        <v>62500</v>
      </c>
    </row>
    <row r="751" spans="2:12" ht="15" customHeight="1">
      <c r="B751" s="28" t="s">
        <v>9</v>
      </c>
      <c r="C751" s="152" t="str">
        <f t="shared" si="192"/>
        <v>Distribution Network</v>
      </c>
      <c r="D751" s="99"/>
      <c r="E751" s="30"/>
      <c r="F751" s="100"/>
      <c r="G751" s="31"/>
      <c r="H751" s="32"/>
      <c r="I751" s="50"/>
      <c r="J751" s="57"/>
      <c r="K751" s="32"/>
      <c r="L751" s="32"/>
    </row>
    <row r="752" spans="2:12" ht="15" customHeight="1">
      <c r="B752" s="36"/>
      <c r="C752" s="58" t="str">
        <f t="shared" si="192"/>
        <v>Replacement of exist. Distribution Lines (DN100-DN200)</v>
      </c>
      <c r="D752" s="130"/>
      <c r="E752" s="61"/>
      <c r="F752" s="101" t="s">
        <v>10</v>
      </c>
      <c r="G752" s="124">
        <v>200</v>
      </c>
      <c r="H752" s="139">
        <f>($H$41)</f>
        <v>65</v>
      </c>
      <c r="I752" s="51">
        <f aca="true" t="shared" si="193" ref="I752:I757">(G752*H752)</f>
        <v>13000</v>
      </c>
      <c r="J752" s="126"/>
      <c r="K752" s="134"/>
      <c r="L752" s="47">
        <f aca="true" t="shared" si="194" ref="L752:L757">(J752*K752)</f>
        <v>0</v>
      </c>
    </row>
    <row r="753" spans="2:12" ht="15" customHeight="1">
      <c r="B753" s="36"/>
      <c r="C753" s="58" t="str">
        <f t="shared" si="192"/>
        <v>Replacement of exist. Distribution Lines (DN50-DN80)</v>
      </c>
      <c r="D753" s="130"/>
      <c r="E753" s="61"/>
      <c r="F753" s="101" t="s">
        <v>10</v>
      </c>
      <c r="G753" s="124">
        <v>600</v>
      </c>
      <c r="H753" s="139">
        <f>($H$42)</f>
        <v>25</v>
      </c>
      <c r="I753" s="51">
        <f t="shared" si="193"/>
        <v>15000</v>
      </c>
      <c r="J753" s="126"/>
      <c r="K753" s="134"/>
      <c r="L753" s="47">
        <f t="shared" si="194"/>
        <v>0</v>
      </c>
    </row>
    <row r="754" spans="2:12" ht="15" customHeight="1">
      <c r="B754" s="36"/>
      <c r="C754" s="58" t="str">
        <f t="shared" si="192"/>
        <v>Replacement of exist. Service Lines (DN25-DN40)</v>
      </c>
      <c r="D754" s="130"/>
      <c r="E754" s="61"/>
      <c r="F754" s="101" t="s">
        <v>10</v>
      </c>
      <c r="G754" s="124">
        <v>400</v>
      </c>
      <c r="H754" s="139">
        <f>($H$43)</f>
        <v>15</v>
      </c>
      <c r="I754" s="51">
        <f t="shared" si="193"/>
        <v>6000</v>
      </c>
      <c r="J754" s="126"/>
      <c r="K754" s="134"/>
      <c r="L754" s="47">
        <f t="shared" si="194"/>
        <v>0</v>
      </c>
    </row>
    <row r="755" spans="2:12" ht="15" customHeight="1">
      <c r="B755" s="36"/>
      <c r="C755" s="58" t="str">
        <f t="shared" si="192"/>
        <v>New Distribution Lines (DN100-DN200)</v>
      </c>
      <c r="D755" s="186"/>
      <c r="E755" s="61"/>
      <c r="F755" s="101" t="s">
        <v>10</v>
      </c>
      <c r="G755" s="124">
        <v>700</v>
      </c>
      <c r="H755" s="139">
        <f>($H$44)</f>
        <v>65</v>
      </c>
      <c r="I755" s="51">
        <f t="shared" si="193"/>
        <v>45500</v>
      </c>
      <c r="J755" s="126">
        <v>1100</v>
      </c>
      <c r="K755" s="134">
        <v>65</v>
      </c>
      <c r="L755" s="47">
        <f t="shared" si="194"/>
        <v>71500</v>
      </c>
    </row>
    <row r="756" spans="2:12" ht="15" customHeight="1">
      <c r="B756" s="59"/>
      <c r="C756" s="58" t="str">
        <f t="shared" si="192"/>
        <v>New Distribution Lines (DN50-DN80)</v>
      </c>
      <c r="D756" s="186"/>
      <c r="E756" s="61"/>
      <c r="F756" s="101" t="s">
        <v>10</v>
      </c>
      <c r="G756" s="124">
        <v>3600</v>
      </c>
      <c r="H756" s="139">
        <f>($H$45)</f>
        <v>25</v>
      </c>
      <c r="I756" s="51">
        <f t="shared" si="193"/>
        <v>90000</v>
      </c>
      <c r="J756" s="126">
        <v>5600</v>
      </c>
      <c r="K756" s="134">
        <v>25</v>
      </c>
      <c r="L756" s="47">
        <f t="shared" si="194"/>
        <v>140000</v>
      </c>
    </row>
    <row r="757" spans="2:12" ht="15" customHeight="1" thickBot="1">
      <c r="B757" s="59"/>
      <c r="C757" s="60" t="str">
        <f t="shared" si="192"/>
        <v>New Service Lines (DN25-DN40)</v>
      </c>
      <c r="D757" s="186"/>
      <c r="E757" s="103"/>
      <c r="F757" s="101" t="s">
        <v>10</v>
      </c>
      <c r="G757" s="124">
        <v>4200</v>
      </c>
      <c r="H757" s="139">
        <f>($H$46)</f>
        <v>15</v>
      </c>
      <c r="I757" s="51">
        <f t="shared" si="193"/>
        <v>63000</v>
      </c>
      <c r="J757" s="126">
        <v>6700</v>
      </c>
      <c r="K757" s="134">
        <v>15</v>
      </c>
      <c r="L757" s="47">
        <f t="shared" si="194"/>
        <v>100500</v>
      </c>
    </row>
    <row r="758" spans="2:12" ht="15" customHeight="1" thickBot="1">
      <c r="B758" s="13"/>
      <c r="C758" s="157" t="str">
        <f t="shared" si="192"/>
        <v>Sub-Total 5: </v>
      </c>
      <c r="D758" s="15"/>
      <c r="E758" s="128">
        <v>45000</v>
      </c>
      <c r="F758" s="15"/>
      <c r="G758" s="22"/>
      <c r="H758" s="22"/>
      <c r="I758" s="67">
        <f>SUM(I752:I757)</f>
        <v>232500</v>
      </c>
      <c r="J758" s="65"/>
      <c r="K758" s="66"/>
      <c r="L758" s="67">
        <f>SUM(L752:L757)</f>
        <v>312000</v>
      </c>
    </row>
    <row r="759" spans="2:12" ht="15" customHeight="1">
      <c r="B759" s="28" t="s">
        <v>38</v>
      </c>
      <c r="C759" s="152" t="str">
        <f t="shared" si="192"/>
        <v>Metering and Connections</v>
      </c>
      <c r="D759" s="99"/>
      <c r="E759" s="30"/>
      <c r="F759" s="100"/>
      <c r="G759" s="31"/>
      <c r="H759" s="32"/>
      <c r="I759" s="50"/>
      <c r="J759" s="57"/>
      <c r="K759" s="32"/>
      <c r="L759" s="32"/>
    </row>
    <row r="760" spans="2:12" ht="15" customHeight="1">
      <c r="B760" s="36"/>
      <c r="C760" s="58" t="str">
        <f t="shared" si="192"/>
        <v>Purchase of water meters, valves &amp; fittings</v>
      </c>
      <c r="D760" s="130"/>
      <c r="E760" s="61"/>
      <c r="F760" s="101" t="s">
        <v>72</v>
      </c>
      <c r="G760" s="124">
        <v>600</v>
      </c>
      <c r="H760" s="139">
        <f>($H$49)</f>
        <v>35</v>
      </c>
      <c r="I760" s="51">
        <f>(G760*H760)</f>
        <v>21000</v>
      </c>
      <c r="J760" s="126">
        <v>1600</v>
      </c>
      <c r="K760" s="134">
        <v>35</v>
      </c>
      <c r="L760" s="47">
        <f>(J760*K760)</f>
        <v>56000</v>
      </c>
    </row>
    <row r="761" spans="2:12" ht="15" customHeight="1">
      <c r="B761" s="36"/>
      <c r="C761" s="58" t="str">
        <f t="shared" si="192"/>
        <v>Purchase of bulk WMs, valves &amp; fittings</v>
      </c>
      <c r="D761" s="130"/>
      <c r="E761" s="61"/>
      <c r="F761" s="101" t="s">
        <v>73</v>
      </c>
      <c r="G761" s="124"/>
      <c r="H761" s="139"/>
      <c r="I761" s="51">
        <f>(G761*H761)</f>
        <v>0</v>
      </c>
      <c r="J761" s="126"/>
      <c r="K761" s="134"/>
      <c r="L761" s="47">
        <f>(J761*K761)</f>
        <v>0</v>
      </c>
    </row>
    <row r="762" spans="2:12" ht="15" customHeight="1">
      <c r="B762" s="36"/>
      <c r="C762" s="58" t="str">
        <f t="shared" si="192"/>
        <v>Installation of water meters at exisit. HCs</v>
      </c>
      <c r="D762" s="130"/>
      <c r="E762" s="61"/>
      <c r="F762" s="101" t="s">
        <v>72</v>
      </c>
      <c r="G762" s="124">
        <v>100</v>
      </c>
      <c r="H762" s="139">
        <f>($H$51)</f>
        <v>15</v>
      </c>
      <c r="I762" s="51">
        <f>(G762*H762)</f>
        <v>1500</v>
      </c>
      <c r="J762" s="126"/>
      <c r="K762" s="134"/>
      <c r="L762" s="47">
        <f>(J762*K762)</f>
        <v>0</v>
      </c>
    </row>
    <row r="763" spans="2:12" ht="15" customHeight="1">
      <c r="B763" s="36"/>
      <c r="C763" s="58" t="str">
        <f t="shared" si="192"/>
        <v>Installation / construction of new HCs</v>
      </c>
      <c r="D763" s="130"/>
      <c r="E763" s="61"/>
      <c r="F763" s="101" t="s">
        <v>72</v>
      </c>
      <c r="G763" s="124">
        <v>500</v>
      </c>
      <c r="H763" s="139">
        <f>($H$52)</f>
        <v>25</v>
      </c>
      <c r="I763" s="51">
        <f>(G763*H763)</f>
        <v>12500</v>
      </c>
      <c r="J763" s="126">
        <v>1600</v>
      </c>
      <c r="K763" s="134">
        <v>25</v>
      </c>
      <c r="L763" s="47">
        <f>(J763*K763)</f>
        <v>40000</v>
      </c>
    </row>
    <row r="764" spans="2:12" ht="15" customHeight="1" thickBot="1">
      <c r="B764" s="59"/>
      <c r="C764" s="60" t="str">
        <f t="shared" si="192"/>
        <v>Construction of Public Taps (PTs)</v>
      </c>
      <c r="D764" s="131"/>
      <c r="E764" s="103"/>
      <c r="F764" s="102"/>
      <c r="G764" s="62">
        <v>1</v>
      </c>
      <c r="H764" s="139">
        <v>2500</v>
      </c>
      <c r="I764" s="64">
        <f>(G764*H764)</f>
        <v>2500</v>
      </c>
      <c r="J764" s="127">
        <v>6</v>
      </c>
      <c r="K764" s="135">
        <v>2500</v>
      </c>
      <c r="L764" s="63">
        <f>(J764*K764)</f>
        <v>15000</v>
      </c>
    </row>
    <row r="765" spans="2:12" ht="15" customHeight="1" thickBot="1">
      <c r="B765" s="13"/>
      <c r="C765" s="157" t="str">
        <f t="shared" si="192"/>
        <v>Sub-Total 6: </v>
      </c>
      <c r="D765" s="15"/>
      <c r="E765" s="128">
        <v>0</v>
      </c>
      <c r="F765" s="15"/>
      <c r="G765" s="22"/>
      <c r="H765" s="22"/>
      <c r="I765" s="67">
        <f>SUM(I760:I764)</f>
        <v>37500</v>
      </c>
      <c r="J765" s="65"/>
      <c r="K765" s="66"/>
      <c r="L765" s="67">
        <f>SUM(L760:L764)</f>
        <v>111000</v>
      </c>
    </row>
    <row r="766" spans="2:12" ht="15" customHeight="1">
      <c r="B766" s="28" t="s">
        <v>41</v>
      </c>
      <c r="C766" s="159" t="str">
        <f t="shared" si="192"/>
        <v>Miscellaneous</v>
      </c>
      <c r="D766" s="99"/>
      <c r="E766" s="30"/>
      <c r="F766" s="100"/>
      <c r="G766" s="31"/>
      <c r="H766" s="32"/>
      <c r="I766" s="50"/>
      <c r="J766" s="57"/>
      <c r="K766" s="32"/>
      <c r="L766" s="32"/>
    </row>
    <row r="767" spans="2:12" ht="15" customHeight="1">
      <c r="B767" s="36"/>
      <c r="C767" s="58" t="str">
        <f t="shared" si="192"/>
        <v>Office , IT and Communication Equipment </v>
      </c>
      <c r="D767" s="130"/>
      <c r="E767" s="61"/>
      <c r="F767" s="101" t="s">
        <v>12</v>
      </c>
      <c r="G767" s="124">
        <v>1</v>
      </c>
      <c r="H767" s="139">
        <v>5000</v>
      </c>
      <c r="I767" s="51">
        <f>(G767*H767)</f>
        <v>5000</v>
      </c>
      <c r="J767" s="126">
        <v>1</v>
      </c>
      <c r="K767" s="134">
        <v>12000</v>
      </c>
      <c r="L767" s="47">
        <f>(J767*K767)</f>
        <v>12000</v>
      </c>
    </row>
    <row r="768" spans="2:12" ht="15" customHeight="1">
      <c r="B768" s="36"/>
      <c r="C768" s="58" t="str">
        <f t="shared" si="192"/>
        <v>Cars and Pick-ups</v>
      </c>
      <c r="D768" s="130"/>
      <c r="E768" s="61"/>
      <c r="F768" s="101" t="s">
        <v>72</v>
      </c>
      <c r="G768" s="124">
        <v>1</v>
      </c>
      <c r="H768" s="139">
        <f>($H$57)</f>
        <v>20000</v>
      </c>
      <c r="I768" s="51">
        <f>(G768*H768)</f>
        <v>20000</v>
      </c>
      <c r="J768" s="126"/>
      <c r="K768" s="134"/>
      <c r="L768" s="47">
        <f>(J768*K768)</f>
        <v>0</v>
      </c>
    </row>
    <row r="769" spans="2:12" ht="15" customHeight="1">
      <c r="B769" s="36"/>
      <c r="C769" s="58" t="str">
        <f t="shared" si="192"/>
        <v>Motorbikes</v>
      </c>
      <c r="D769" s="130"/>
      <c r="E769" s="61"/>
      <c r="F769" s="101" t="s">
        <v>73</v>
      </c>
      <c r="G769" s="124">
        <v>2</v>
      </c>
      <c r="H769" s="139">
        <f>($H$58)</f>
        <v>4000</v>
      </c>
      <c r="I769" s="51">
        <f>(G769*H769)</f>
        <v>8000</v>
      </c>
      <c r="J769" s="126">
        <v>1</v>
      </c>
      <c r="K769" s="134">
        <v>4000</v>
      </c>
      <c r="L769" s="47">
        <f>(J769*K769)</f>
        <v>4000</v>
      </c>
    </row>
    <row r="770" spans="2:12" ht="15" customHeight="1">
      <c r="B770" s="36"/>
      <c r="C770" s="58" t="str">
        <f t="shared" si="192"/>
        <v>...</v>
      </c>
      <c r="D770" s="130"/>
      <c r="E770" s="61"/>
      <c r="F770" s="101" t="s">
        <v>12</v>
      </c>
      <c r="G770" s="124"/>
      <c r="H770" s="139"/>
      <c r="I770" s="51">
        <f>(G770*H770)</f>
        <v>0</v>
      </c>
      <c r="J770" s="126"/>
      <c r="K770" s="134"/>
      <c r="L770" s="47">
        <f>(J770*K770)</f>
        <v>0</v>
      </c>
    </row>
    <row r="771" spans="2:12" ht="15" customHeight="1" thickBot="1">
      <c r="B771" s="59"/>
      <c r="C771" s="60" t="str">
        <f t="shared" si="192"/>
        <v>...</v>
      </c>
      <c r="D771" s="131"/>
      <c r="E771" s="103"/>
      <c r="F771" s="102"/>
      <c r="G771" s="125"/>
      <c r="H771" s="139"/>
      <c r="I771" s="64">
        <f>(G771*H771)</f>
        <v>0</v>
      </c>
      <c r="J771" s="127"/>
      <c r="K771" s="135"/>
      <c r="L771" s="63">
        <f>(J771*K771)</f>
        <v>0</v>
      </c>
    </row>
    <row r="772" spans="2:12" ht="15" customHeight="1" thickBot="1">
      <c r="B772" s="13"/>
      <c r="C772" s="157" t="str">
        <f t="shared" si="192"/>
        <v>Sub-Total 7: </v>
      </c>
      <c r="D772" s="15"/>
      <c r="E772" s="129">
        <v>0</v>
      </c>
      <c r="F772" s="15"/>
      <c r="G772" s="22"/>
      <c r="H772" s="22"/>
      <c r="I772" s="67">
        <f>SUM(I767:I771)</f>
        <v>33000</v>
      </c>
      <c r="J772" s="65"/>
      <c r="K772" s="66"/>
      <c r="L772" s="67">
        <f>SUM(L767:L771)</f>
        <v>16000</v>
      </c>
    </row>
    <row r="773" spans="2:12" ht="15" customHeight="1" thickBot="1">
      <c r="B773" s="75"/>
      <c r="C773" s="157" t="str">
        <f t="shared" si="192"/>
        <v>Total 1 to 7: </v>
      </c>
      <c r="D773" s="77"/>
      <c r="E773" s="108">
        <f>(E727+E740+E745+E750+E758+E765+E772)</f>
        <v>202000</v>
      </c>
      <c r="F773" s="77"/>
      <c r="G773" s="78"/>
      <c r="H773" s="78"/>
      <c r="I773" s="79">
        <f>(I727+I740+I745+I750+I758+I765+I772)</f>
        <v>1213500</v>
      </c>
      <c r="J773" s="80"/>
      <c r="K773" s="81"/>
      <c r="L773" s="79">
        <f>(L727+L740+L745+L750+L758+L765+L772)</f>
        <v>1159500</v>
      </c>
    </row>
    <row r="774" spans="2:12" ht="15" customHeight="1">
      <c r="B774" s="28" t="s">
        <v>43</v>
      </c>
      <c r="C774" s="29" t="s">
        <v>124</v>
      </c>
      <c r="D774" s="99"/>
      <c r="E774" s="30"/>
      <c r="F774" s="100"/>
      <c r="G774" s="31"/>
      <c r="H774" s="32"/>
      <c r="I774" s="50"/>
      <c r="J774" s="85"/>
      <c r="K774" s="32"/>
      <c r="L774" s="32"/>
    </row>
    <row r="775" spans="2:12" ht="15" customHeight="1">
      <c r="B775" s="36"/>
      <c r="C775" s="14" t="str">
        <f>($C$64)</f>
        <v>Service Contract Support</v>
      </c>
      <c r="D775" s="132"/>
      <c r="E775" s="109"/>
      <c r="F775" s="107" t="s">
        <v>11</v>
      </c>
      <c r="G775" s="136">
        <f>($G$64)</f>
        <v>10</v>
      </c>
      <c r="H775" s="47"/>
      <c r="I775" s="51">
        <f>(I773*G775)/100</f>
        <v>121350</v>
      </c>
      <c r="J775" s="137">
        <f>($J$64)</f>
        <v>7</v>
      </c>
      <c r="K775" s="82"/>
      <c r="L775" s="47">
        <f>(L773*J775)/100</f>
        <v>81165</v>
      </c>
    </row>
    <row r="776" spans="2:12" ht="15" customHeight="1">
      <c r="B776" s="36"/>
      <c r="C776" s="14" t="str">
        <f>($C$65)</f>
        <v>...</v>
      </c>
      <c r="D776" s="132"/>
      <c r="E776" s="109"/>
      <c r="F776" s="107" t="s">
        <v>11</v>
      </c>
      <c r="G776" s="136">
        <f>($G$65)</f>
        <v>0</v>
      </c>
      <c r="H776" s="139"/>
      <c r="I776" s="51">
        <f>(I773*G776)/100</f>
        <v>0</v>
      </c>
      <c r="J776" s="137">
        <f>($J$65)</f>
        <v>0</v>
      </c>
      <c r="K776" s="82"/>
      <c r="L776" s="47">
        <f>(L773*J776)/100</f>
        <v>0</v>
      </c>
    </row>
    <row r="777" spans="2:12" ht="15" customHeight="1">
      <c r="B777" s="36"/>
      <c r="C777" s="14" t="str">
        <f>($C$66)</f>
        <v>...</v>
      </c>
      <c r="D777" s="132"/>
      <c r="E777" s="109"/>
      <c r="F777" s="107" t="s">
        <v>11</v>
      </c>
      <c r="G777" s="136">
        <f>($G$66)</f>
        <v>0</v>
      </c>
      <c r="H777" s="47"/>
      <c r="I777" s="51">
        <f>(I773*G777)/100</f>
        <v>0</v>
      </c>
      <c r="J777" s="137">
        <f>($J$66)</f>
        <v>0</v>
      </c>
      <c r="K777" s="82"/>
      <c r="L777" s="47">
        <f>(L773*J777)/100</f>
        <v>0</v>
      </c>
    </row>
    <row r="778" spans="2:12" ht="15" customHeight="1" thickBot="1">
      <c r="B778" s="59"/>
      <c r="C778" s="14" t="str">
        <f>($C$67)</f>
        <v>...</v>
      </c>
      <c r="D778" s="132"/>
      <c r="E778" s="109"/>
      <c r="F778" s="107" t="s">
        <v>11</v>
      </c>
      <c r="G778" s="136">
        <f>($G$67)</f>
        <v>0</v>
      </c>
      <c r="H778" s="63"/>
      <c r="I778" s="51">
        <f>(I773*G778)/100</f>
        <v>0</v>
      </c>
      <c r="J778" s="137">
        <f>($J$67)</f>
        <v>0</v>
      </c>
      <c r="K778" s="83"/>
      <c r="L778" s="86">
        <f>(L773*J778)/100</f>
        <v>0</v>
      </c>
    </row>
    <row r="779" spans="2:12" ht="15" customHeight="1" thickBot="1">
      <c r="B779" s="13"/>
      <c r="C779" s="68" t="s">
        <v>44</v>
      </c>
      <c r="D779" s="11"/>
      <c r="E779" s="112"/>
      <c r="F779" s="11"/>
      <c r="G779" s="113">
        <f>SUM(G775:G778)</f>
        <v>10</v>
      </c>
      <c r="H779" s="73"/>
      <c r="I779" s="84">
        <f>SUM(I775:I778)</f>
        <v>121350</v>
      </c>
      <c r="J779" s="74">
        <f>SUM(J775:J778)</f>
        <v>7</v>
      </c>
      <c r="K779" s="74"/>
      <c r="L779" s="67">
        <f>SUM(L775:L778)</f>
        <v>81165</v>
      </c>
    </row>
    <row r="780" spans="2:12" ht="15" customHeight="1" thickBot="1">
      <c r="B780" s="75"/>
      <c r="C780" s="76" t="s">
        <v>64</v>
      </c>
      <c r="D780" s="114"/>
      <c r="E780" s="115"/>
      <c r="F780" s="77"/>
      <c r="G780" s="78"/>
      <c r="H780" s="116"/>
      <c r="I780" s="79">
        <f>(I773+I779)</f>
        <v>1334850</v>
      </c>
      <c r="J780" s="80"/>
      <c r="K780" s="81"/>
      <c r="L780" s="79">
        <f>(L773+L779)</f>
        <v>1240665</v>
      </c>
    </row>
    <row r="781" spans="2:12" ht="15" customHeight="1">
      <c r="B781" s="24" t="s">
        <v>65</v>
      </c>
      <c r="C781" s="25" t="s">
        <v>123</v>
      </c>
      <c r="D781" s="105"/>
      <c r="E781" s="30"/>
      <c r="F781" s="100"/>
      <c r="G781" s="26"/>
      <c r="H781" s="27"/>
      <c r="I781" s="52"/>
      <c r="J781" s="85"/>
      <c r="K781" s="32"/>
      <c r="L781" s="32"/>
    </row>
    <row r="782" spans="2:12" ht="15" customHeight="1">
      <c r="B782" s="8" t="s">
        <v>66</v>
      </c>
      <c r="C782" s="14" t="s">
        <v>109</v>
      </c>
      <c r="D782" s="104"/>
      <c r="E782" s="109"/>
      <c r="F782" s="107" t="s">
        <v>11</v>
      </c>
      <c r="G782" s="136">
        <f>($G$71)</f>
        <v>15</v>
      </c>
      <c r="H782" s="47"/>
      <c r="I782" s="51">
        <f>(I780*G782)/100</f>
        <v>200227.5</v>
      </c>
      <c r="J782" s="137">
        <f>($J$71)</f>
        <v>15</v>
      </c>
      <c r="K782" s="82"/>
      <c r="L782" s="47">
        <f>(L780*J782)/100</f>
        <v>186099.75</v>
      </c>
    </row>
    <row r="783" spans="2:12" ht="15" customHeight="1">
      <c r="B783" s="8" t="s">
        <v>67</v>
      </c>
      <c r="C783" s="14" t="s">
        <v>107</v>
      </c>
      <c r="D783" s="106"/>
      <c r="E783" s="216"/>
      <c r="F783" s="107" t="s">
        <v>11</v>
      </c>
      <c r="G783" s="162">
        <f>($G$72)</f>
        <v>10</v>
      </c>
      <c r="H783" s="217"/>
      <c r="I783" s="51">
        <f>(I780+I782)*(G783/100)</f>
        <v>153507.75</v>
      </c>
      <c r="J783" s="165">
        <f>($J$72)</f>
        <v>5</v>
      </c>
      <c r="K783" s="82"/>
      <c r="L783" s="47">
        <f>(L780+L782)*(J783/100)</f>
        <v>71338.2375</v>
      </c>
    </row>
    <row r="784" spans="2:12" ht="15" customHeight="1" thickBot="1">
      <c r="B784" s="19" t="s">
        <v>122</v>
      </c>
      <c r="C784" s="58" t="s">
        <v>108</v>
      </c>
      <c r="D784" s="106"/>
      <c r="E784" s="17"/>
      <c r="F784" s="117" t="s">
        <v>11</v>
      </c>
      <c r="G784" s="136">
        <f>($G$73)</f>
        <v>9</v>
      </c>
      <c r="H784" s="63"/>
      <c r="I784" s="51">
        <f>(I780+I782)*(G784/100)</f>
        <v>138156.975</v>
      </c>
      <c r="J784" s="137">
        <f>($J$73)</f>
        <v>7</v>
      </c>
      <c r="K784" s="82"/>
      <c r="L784" s="86">
        <f>(L780+L782)*(J784/100)</f>
        <v>99873.53250000002</v>
      </c>
    </row>
    <row r="785" spans="2:12" ht="15" customHeight="1" thickBot="1">
      <c r="B785" s="13"/>
      <c r="C785" s="151" t="str">
        <f>($C706)</f>
        <v>Sub-Total 9: </v>
      </c>
      <c r="D785" s="118"/>
      <c r="E785" s="111"/>
      <c r="F785" s="15"/>
      <c r="G785" s="22"/>
      <c r="H785" s="119"/>
      <c r="I785" s="67">
        <f>SUM(I782:I784)</f>
        <v>491892.225</v>
      </c>
      <c r="J785" s="65"/>
      <c r="K785" s="66"/>
      <c r="L785" s="67">
        <f>SUM(L782:L784)</f>
        <v>357311.52</v>
      </c>
    </row>
    <row r="786" spans="2:12" ht="15" customHeight="1">
      <c r="B786" s="87"/>
      <c r="C786" s="58" t="str">
        <f>($C707)</f>
        <v>Grand Total 1 to 9: (EUR)</v>
      </c>
      <c r="D786" s="89"/>
      <c r="E786" s="120"/>
      <c r="F786" s="89"/>
      <c r="G786" s="90"/>
      <c r="H786" s="90"/>
      <c r="I786" s="91">
        <f>(I780+I785)</f>
        <v>1826742.225</v>
      </c>
      <c r="J786" s="92"/>
      <c r="K786" s="93"/>
      <c r="L786" s="91">
        <f>(L780+L785)</f>
        <v>1597976.52</v>
      </c>
    </row>
    <row r="787" spans="2:12" ht="15" customHeight="1" thickBot="1">
      <c r="B787" s="94"/>
      <c r="C787" s="177" t="str">
        <f>($C708)</f>
        <v>Grand Total 1 to 9: (KShs)</v>
      </c>
      <c r="D787" s="96"/>
      <c r="E787" s="110"/>
      <c r="F787" s="96"/>
      <c r="G787" s="97"/>
      <c r="H787" s="97"/>
      <c r="I787" s="174">
        <f>(I786*$J$4)</f>
        <v>149792862.45000002</v>
      </c>
      <c r="J787" s="98"/>
      <c r="K787" s="95"/>
      <c r="L787" s="174">
        <f>(L786*$J$4)</f>
        <v>131034074.64</v>
      </c>
    </row>
    <row r="788" ht="15" customHeight="1" thickTop="1"/>
    <row r="789" ht="15" customHeight="1"/>
    <row r="790" ht="15" customHeight="1"/>
    <row r="791" spans="2:12" ht="18" customHeight="1">
      <c r="B791" s="20" t="s">
        <v>16</v>
      </c>
      <c r="G791" s="23" t="s">
        <v>82</v>
      </c>
      <c r="L791" s="133" t="s">
        <v>136</v>
      </c>
    </row>
    <row r="792" ht="15" customHeight="1">
      <c r="B792" s="21" t="s">
        <v>143</v>
      </c>
    </row>
    <row r="793" ht="15" customHeight="1"/>
    <row r="794" spans="2:10" ht="15" customHeight="1">
      <c r="B794" s="1" t="s">
        <v>74</v>
      </c>
      <c r="F794" s="14"/>
      <c r="G794" s="35"/>
      <c r="H794" s="33"/>
      <c r="I794" s="34" t="s">
        <v>17</v>
      </c>
      <c r="J794" s="141">
        <f>($J$4)</f>
        <v>82</v>
      </c>
    </row>
    <row r="795" ht="15" customHeight="1" thickBot="1"/>
    <row r="796" spans="2:12" ht="15" customHeight="1">
      <c r="B796" s="9" t="s">
        <v>0</v>
      </c>
      <c r="C796" s="10" t="s">
        <v>5</v>
      </c>
      <c r="D796" s="69"/>
      <c r="E796" s="69" t="s">
        <v>45</v>
      </c>
      <c r="F796" s="40" t="s">
        <v>1</v>
      </c>
      <c r="G796" s="40"/>
      <c r="H796" s="11" t="s">
        <v>20</v>
      </c>
      <c r="I796" s="11"/>
      <c r="J796" s="40"/>
      <c r="K796" s="11" t="s">
        <v>23</v>
      </c>
      <c r="L796" s="42"/>
    </row>
    <row r="797" spans="2:12" ht="15" customHeight="1" thickBot="1">
      <c r="B797" s="37"/>
      <c r="C797" s="38"/>
      <c r="D797" s="53"/>
      <c r="E797" s="53" t="s">
        <v>26</v>
      </c>
      <c r="F797" s="41"/>
      <c r="G797" s="43"/>
      <c r="H797" s="46" t="s">
        <v>21</v>
      </c>
      <c r="I797" s="44"/>
      <c r="J797" s="43"/>
      <c r="K797" s="46" t="s">
        <v>24</v>
      </c>
      <c r="L797" s="45"/>
    </row>
    <row r="798" spans="2:12" ht="15" customHeight="1">
      <c r="B798" s="37"/>
      <c r="C798" s="38"/>
      <c r="D798" s="53"/>
      <c r="E798" s="53" t="s">
        <v>46</v>
      </c>
      <c r="F798" s="39"/>
      <c r="G798" s="48" t="s">
        <v>2</v>
      </c>
      <c r="H798" s="49" t="s">
        <v>3</v>
      </c>
      <c r="I798" s="48" t="s">
        <v>22</v>
      </c>
      <c r="J798" s="53" t="s">
        <v>2</v>
      </c>
      <c r="K798" s="49" t="s">
        <v>3</v>
      </c>
      <c r="L798" s="54" t="s">
        <v>22</v>
      </c>
    </row>
    <row r="799" spans="2:12" ht="15" customHeight="1">
      <c r="B799" s="2"/>
      <c r="C799" s="6"/>
      <c r="D799" s="53"/>
      <c r="E799" s="53" t="s">
        <v>47</v>
      </c>
      <c r="F799" s="16"/>
      <c r="G799" s="3"/>
      <c r="H799" s="16"/>
      <c r="I799" s="3"/>
      <c r="J799" s="2"/>
      <c r="K799" s="16"/>
      <c r="L799" s="55"/>
    </row>
    <row r="800" spans="2:12" ht="15" customHeight="1" thickBot="1">
      <c r="B800" s="4"/>
      <c r="C800" s="7"/>
      <c r="D800" s="70"/>
      <c r="E800" s="53" t="s">
        <v>15</v>
      </c>
      <c r="F800" s="18"/>
      <c r="G800" s="5"/>
      <c r="H800" s="17" t="s">
        <v>15</v>
      </c>
      <c r="I800" s="12" t="s">
        <v>15</v>
      </c>
      <c r="J800" s="4"/>
      <c r="K800" s="17" t="s">
        <v>15</v>
      </c>
      <c r="L800" s="56" t="s">
        <v>15</v>
      </c>
    </row>
    <row r="801" spans="2:12" ht="15" customHeight="1">
      <c r="B801" s="28" t="s">
        <v>4</v>
      </c>
      <c r="C801" s="29" t="str">
        <f>($C$11)</f>
        <v>Raw Water Production  </v>
      </c>
      <c r="D801" s="99"/>
      <c r="E801" s="30"/>
      <c r="F801" s="100"/>
      <c r="G801" s="31"/>
      <c r="H801" s="32"/>
      <c r="I801" s="50"/>
      <c r="J801" s="57"/>
      <c r="K801" s="32"/>
      <c r="L801" s="32"/>
    </row>
    <row r="802" spans="2:12" ht="15" customHeight="1">
      <c r="B802" s="36"/>
      <c r="C802" s="58" t="str">
        <f aca="true" t="shared" si="195" ref="C802:C812">($C723)</f>
        <v>Rehabilitation of Weir and Intake Structure</v>
      </c>
      <c r="D802" s="130" t="s">
        <v>114</v>
      </c>
      <c r="E802" s="61"/>
      <c r="F802" s="101" t="s">
        <v>12</v>
      </c>
      <c r="G802" s="124">
        <v>1</v>
      </c>
      <c r="H802" s="134"/>
      <c r="I802" s="51">
        <f>(G802*H802)</f>
        <v>0</v>
      </c>
      <c r="J802" s="126">
        <v>1</v>
      </c>
      <c r="K802" s="134"/>
      <c r="L802" s="47">
        <f>(J802*K802)</f>
        <v>0</v>
      </c>
    </row>
    <row r="803" spans="2:12" ht="15" customHeight="1">
      <c r="B803" s="36"/>
      <c r="C803" s="58" t="str">
        <f t="shared" si="195"/>
        <v>Rehabilitation of existing Raw Water Main (DN ...)</v>
      </c>
      <c r="D803" s="130" t="s">
        <v>114</v>
      </c>
      <c r="E803" s="61"/>
      <c r="F803" s="101" t="s">
        <v>12</v>
      </c>
      <c r="G803" s="124">
        <v>1</v>
      </c>
      <c r="H803" s="134"/>
      <c r="I803" s="51">
        <f>(G803*H803)</f>
        <v>0</v>
      </c>
      <c r="J803" s="126">
        <v>1</v>
      </c>
      <c r="K803" s="134"/>
      <c r="L803" s="47">
        <f>(J803*K803)</f>
        <v>0</v>
      </c>
    </row>
    <row r="804" spans="2:12" ht="15" customHeight="1">
      <c r="B804" s="36"/>
      <c r="C804" s="58" t="str">
        <f t="shared" si="195"/>
        <v>Extension of Intake Facilities</v>
      </c>
      <c r="D804" s="122"/>
      <c r="E804" s="61"/>
      <c r="F804" s="101" t="s">
        <v>12</v>
      </c>
      <c r="G804" s="124">
        <v>1</v>
      </c>
      <c r="H804" s="134"/>
      <c r="I804" s="51">
        <f>(G804*H804)</f>
        <v>0</v>
      </c>
      <c r="J804" s="126">
        <v>1</v>
      </c>
      <c r="K804" s="134"/>
      <c r="L804" s="47">
        <f>(J804*K804)</f>
        <v>0</v>
      </c>
    </row>
    <row r="805" spans="2:12" ht="15" customHeight="1" thickBot="1">
      <c r="B805" s="59"/>
      <c r="C805" s="60" t="str">
        <f t="shared" si="195"/>
        <v>New Raw Water Main (DN ...)</v>
      </c>
      <c r="D805" s="121"/>
      <c r="E805" s="103"/>
      <c r="F805" s="102" t="s">
        <v>12</v>
      </c>
      <c r="G805" s="125">
        <v>1</v>
      </c>
      <c r="H805" s="135"/>
      <c r="I805" s="64">
        <f>(G805*H805)</f>
        <v>0</v>
      </c>
      <c r="J805" s="127">
        <v>1</v>
      </c>
      <c r="K805" s="135"/>
      <c r="L805" s="63">
        <f>(J805*K805)</f>
        <v>0</v>
      </c>
    </row>
    <row r="806" spans="2:12" ht="15" customHeight="1" thickBot="1">
      <c r="B806" s="13"/>
      <c r="C806" s="155" t="str">
        <f t="shared" si="195"/>
        <v>Sub-Total 1: </v>
      </c>
      <c r="D806" s="15"/>
      <c r="E806" s="128">
        <v>50000</v>
      </c>
      <c r="F806" s="15"/>
      <c r="G806" s="22"/>
      <c r="H806" s="22"/>
      <c r="I806" s="67">
        <f>SUM(I802:I805)</f>
        <v>0</v>
      </c>
      <c r="J806" s="65"/>
      <c r="K806" s="66"/>
      <c r="L806" s="67">
        <f>SUM(L802:L805)</f>
        <v>0</v>
      </c>
    </row>
    <row r="807" spans="2:12" ht="15" customHeight="1">
      <c r="B807" s="28" t="s">
        <v>6</v>
      </c>
      <c r="C807" s="152" t="str">
        <f t="shared" si="195"/>
        <v>Water Treatment Plant  </v>
      </c>
      <c r="D807" s="99"/>
      <c r="E807" s="30"/>
      <c r="F807" s="100"/>
      <c r="G807" s="31"/>
      <c r="H807" s="32"/>
      <c r="I807" s="50"/>
      <c r="J807" s="57"/>
      <c r="K807" s="32"/>
      <c r="L807" s="32"/>
    </row>
    <row r="808" spans="2:12" ht="15" customHeight="1">
      <c r="B808" s="36"/>
      <c r="C808" s="58" t="str">
        <f t="shared" si="195"/>
        <v>Refurbishment of Offices, Lab. &amp; Workshops</v>
      </c>
      <c r="D808" s="130"/>
      <c r="E808" s="61"/>
      <c r="F808" s="101" t="s">
        <v>12</v>
      </c>
      <c r="G808" s="124">
        <v>1</v>
      </c>
      <c r="H808" s="134"/>
      <c r="I808" s="51">
        <f aca="true" t="shared" si="196" ref="I808:I817">(G808*H808)</f>
        <v>0</v>
      </c>
      <c r="J808" s="126"/>
      <c r="K808" s="134"/>
      <c r="L808" s="47">
        <f aca="true" t="shared" si="197" ref="L808:L817">(J808*K808)</f>
        <v>0</v>
      </c>
    </row>
    <row r="809" spans="2:12" ht="15" customHeight="1">
      <c r="B809" s="36"/>
      <c r="C809" s="58" t="str">
        <f t="shared" si="195"/>
        <v>Rehabilitation of existing Water Treatment Facilities </v>
      </c>
      <c r="D809" s="130" t="s">
        <v>114</v>
      </c>
      <c r="E809" s="61"/>
      <c r="F809" s="101" t="s">
        <v>12</v>
      </c>
      <c r="G809" s="124">
        <v>1</v>
      </c>
      <c r="H809" s="134">
        <v>50000</v>
      </c>
      <c r="I809" s="51">
        <f t="shared" si="196"/>
        <v>50000</v>
      </c>
      <c r="J809" s="126"/>
      <c r="K809" s="134"/>
      <c r="L809" s="47">
        <f t="shared" si="197"/>
        <v>0</v>
      </c>
    </row>
    <row r="810" spans="2:12" ht="15" customHeight="1">
      <c r="B810" s="36"/>
      <c r="C810" s="58" t="str">
        <f t="shared" si="195"/>
        <v>Refurbishment Storage Tanks &amp; Reservoirs</v>
      </c>
      <c r="D810" s="130" t="s">
        <v>114</v>
      </c>
      <c r="E810" s="61"/>
      <c r="F810" s="101" t="s">
        <v>12</v>
      </c>
      <c r="G810" s="124">
        <v>1</v>
      </c>
      <c r="H810" s="134">
        <v>0</v>
      </c>
      <c r="I810" s="51">
        <f t="shared" si="196"/>
        <v>0</v>
      </c>
      <c r="J810" s="126"/>
      <c r="K810" s="134"/>
      <c r="L810" s="47">
        <f t="shared" si="197"/>
        <v>0</v>
      </c>
    </row>
    <row r="811" spans="2:12" ht="15" customHeight="1">
      <c r="B811" s="36"/>
      <c r="C811" s="58" t="str">
        <f t="shared" si="195"/>
        <v>Rehabilitation of Low &amp; High Lift Pumping Station</v>
      </c>
      <c r="D811" s="130" t="s">
        <v>114</v>
      </c>
      <c r="E811" s="61"/>
      <c r="F811" s="101" t="s">
        <v>12</v>
      </c>
      <c r="G811" s="124">
        <v>1</v>
      </c>
      <c r="H811" s="134">
        <v>5000</v>
      </c>
      <c r="I811" s="51">
        <f t="shared" si="196"/>
        <v>5000</v>
      </c>
      <c r="J811" s="126"/>
      <c r="K811" s="134"/>
      <c r="L811" s="47">
        <f t="shared" si="197"/>
        <v>0</v>
      </c>
    </row>
    <row r="812" spans="2:12" ht="15" customHeight="1">
      <c r="B812" s="36"/>
      <c r="C812" s="58" t="str">
        <f t="shared" si="195"/>
        <v>Rehabilitation of existing Boreholes</v>
      </c>
      <c r="D812" s="130" t="s">
        <v>114</v>
      </c>
      <c r="E812" s="61"/>
      <c r="F812" s="101" t="s">
        <v>12</v>
      </c>
      <c r="G812" s="124">
        <v>1</v>
      </c>
      <c r="H812" s="134">
        <v>8000</v>
      </c>
      <c r="I812" s="51">
        <f t="shared" si="196"/>
        <v>8000</v>
      </c>
      <c r="J812" s="126"/>
      <c r="K812" s="134"/>
      <c r="L812" s="47">
        <f t="shared" si="197"/>
        <v>0</v>
      </c>
    </row>
    <row r="813" spans="2:12" ht="15" customHeight="1">
      <c r="B813" s="36"/>
      <c r="C813" s="58"/>
      <c r="D813" s="130"/>
      <c r="E813" s="61"/>
      <c r="F813" s="101" t="s">
        <v>12</v>
      </c>
      <c r="G813" s="124">
        <v>1</v>
      </c>
      <c r="H813" s="134"/>
      <c r="I813" s="51">
        <f t="shared" si="196"/>
        <v>0</v>
      </c>
      <c r="J813" s="126"/>
      <c r="K813" s="134"/>
      <c r="L813" s="47">
        <f t="shared" si="197"/>
        <v>0</v>
      </c>
    </row>
    <row r="814" spans="2:12" ht="15" customHeight="1">
      <c r="B814" s="36"/>
      <c r="C814" s="58" t="str">
        <f aca="true" t="shared" si="198" ref="C814:C822">($C735)</f>
        <v>New Office, Workshop and Storage Facilities</v>
      </c>
      <c r="D814" s="123"/>
      <c r="E814" s="109"/>
      <c r="F814" s="107" t="s">
        <v>12</v>
      </c>
      <c r="G814" s="124">
        <v>1</v>
      </c>
      <c r="H814" s="134"/>
      <c r="I814" s="51">
        <f t="shared" si="196"/>
        <v>0</v>
      </c>
      <c r="J814" s="126">
        <v>1</v>
      </c>
      <c r="K814" s="134">
        <v>25000</v>
      </c>
      <c r="L814" s="47">
        <f t="shared" si="197"/>
        <v>25000</v>
      </c>
    </row>
    <row r="815" spans="2:12" ht="15" customHeight="1">
      <c r="B815" s="36"/>
      <c r="C815" s="58" t="str">
        <f t="shared" si="198"/>
        <v>New Water Treatment Plant </v>
      </c>
      <c r="D815" s="123"/>
      <c r="E815" s="109"/>
      <c r="F815" s="107" t="s">
        <v>13</v>
      </c>
      <c r="G815" s="124"/>
      <c r="H815" s="139">
        <f>($H$25)</f>
        <v>450</v>
      </c>
      <c r="I815" s="51">
        <f t="shared" si="196"/>
        <v>0</v>
      </c>
      <c r="J815" s="126">
        <v>1700</v>
      </c>
      <c r="K815" s="134">
        <v>450</v>
      </c>
      <c r="L815" s="47">
        <f t="shared" si="197"/>
        <v>765000</v>
      </c>
    </row>
    <row r="816" spans="2:12" ht="15" customHeight="1">
      <c r="B816" s="36"/>
      <c r="C816" s="58" t="str">
        <f t="shared" si="198"/>
        <v>New Storage Capacities</v>
      </c>
      <c r="D816" s="123"/>
      <c r="E816" s="109"/>
      <c r="F816" s="107" t="s">
        <v>14</v>
      </c>
      <c r="G816" s="124"/>
      <c r="H816" s="139">
        <f>($H$26)</f>
        <v>200</v>
      </c>
      <c r="I816" s="51">
        <f t="shared" si="196"/>
        <v>0</v>
      </c>
      <c r="J816" s="126"/>
      <c r="K816" s="134"/>
      <c r="L816" s="47">
        <f t="shared" si="197"/>
        <v>0</v>
      </c>
    </row>
    <row r="817" spans="2:12" ht="15" customHeight="1">
      <c r="B817" s="36"/>
      <c r="C817" s="58" t="str">
        <f t="shared" si="198"/>
        <v>New Low &amp; High Lift Pumping Facilities</v>
      </c>
      <c r="D817" s="123"/>
      <c r="E817" s="109"/>
      <c r="F817" s="107" t="s">
        <v>13</v>
      </c>
      <c r="G817" s="124"/>
      <c r="H817" s="139">
        <f>($H$27)</f>
        <v>40</v>
      </c>
      <c r="I817" s="51">
        <f t="shared" si="196"/>
        <v>0</v>
      </c>
      <c r="J817" s="126"/>
      <c r="K817" s="134"/>
      <c r="L817" s="47">
        <f t="shared" si="197"/>
        <v>0</v>
      </c>
    </row>
    <row r="818" spans="2:12" ht="15" customHeight="1" thickBot="1">
      <c r="B818" s="36"/>
      <c r="C818" s="60" t="str">
        <f t="shared" si="198"/>
        <v>New Boreholes</v>
      </c>
      <c r="D818" s="121"/>
      <c r="E818" s="103"/>
      <c r="F818" s="102" t="s">
        <v>72</v>
      </c>
      <c r="G818" s="125"/>
      <c r="H818" s="135"/>
      <c r="I818" s="64">
        <f>(G818*H818)</f>
        <v>0</v>
      </c>
      <c r="J818" s="127"/>
      <c r="K818" s="135"/>
      <c r="L818" s="63">
        <f>(J818*K818)</f>
        <v>0</v>
      </c>
    </row>
    <row r="819" spans="2:12" ht="15" customHeight="1" thickBot="1">
      <c r="B819" s="13"/>
      <c r="C819" s="157" t="str">
        <f t="shared" si="198"/>
        <v>Sub-Total 2: </v>
      </c>
      <c r="D819" s="15"/>
      <c r="E819" s="128">
        <v>680000</v>
      </c>
      <c r="F819" s="15"/>
      <c r="G819" s="22"/>
      <c r="H819" s="22"/>
      <c r="I819" s="67">
        <f>SUM(I808:I818)</f>
        <v>63000</v>
      </c>
      <c r="J819" s="65"/>
      <c r="K819" s="66"/>
      <c r="L819" s="67">
        <f>SUM(L808:L818)</f>
        <v>790000</v>
      </c>
    </row>
    <row r="820" spans="2:12" ht="15" customHeight="1">
      <c r="B820" s="28" t="s">
        <v>7</v>
      </c>
      <c r="C820" s="152" t="str">
        <f t="shared" si="198"/>
        <v>Transmission and Pumping Main</v>
      </c>
      <c r="D820" s="99"/>
      <c r="E820" s="30"/>
      <c r="F820" s="100"/>
      <c r="G820" s="31"/>
      <c r="H820" s="32"/>
      <c r="I820" s="50"/>
      <c r="J820" s="57"/>
      <c r="K820" s="32"/>
      <c r="L820" s="32"/>
    </row>
    <row r="821" spans="2:12" ht="15" customHeight="1">
      <c r="B821" s="36"/>
      <c r="C821" s="58" t="str">
        <f t="shared" si="198"/>
        <v>Rehabilitation of existing Transmission Main (DN ...)</v>
      </c>
      <c r="D821" s="130"/>
      <c r="E821" s="61"/>
      <c r="F821" s="101" t="s">
        <v>10</v>
      </c>
      <c r="G821" s="124"/>
      <c r="H821" s="134"/>
      <c r="I821" s="51">
        <f>(G821*H821)</f>
        <v>0</v>
      </c>
      <c r="J821" s="126"/>
      <c r="K821" s="134"/>
      <c r="L821" s="47">
        <f>(J821*K821)</f>
        <v>0</v>
      </c>
    </row>
    <row r="822" spans="2:12" ht="15" customHeight="1">
      <c r="B822" s="36"/>
      <c r="C822" s="58" t="str">
        <f t="shared" si="198"/>
        <v>New Transmission Main (DN ...)</v>
      </c>
      <c r="D822" s="122"/>
      <c r="E822" s="61"/>
      <c r="F822" s="101" t="s">
        <v>10</v>
      </c>
      <c r="G822" s="124">
        <v>15000</v>
      </c>
      <c r="H822" s="134">
        <v>85</v>
      </c>
      <c r="I822" s="51">
        <f>(G822*H822)</f>
        <v>1275000</v>
      </c>
      <c r="J822" s="126"/>
      <c r="K822" s="134"/>
      <c r="L822" s="47">
        <f>(J822*K822)</f>
        <v>0</v>
      </c>
    </row>
    <row r="823" spans="2:12" ht="15" customHeight="1" thickBot="1">
      <c r="B823" s="59"/>
      <c r="C823" s="60"/>
      <c r="D823" s="121"/>
      <c r="E823" s="103"/>
      <c r="F823" s="102"/>
      <c r="G823" s="125"/>
      <c r="H823" s="135"/>
      <c r="I823" s="64">
        <f>(G823*H823)</f>
        <v>0</v>
      </c>
      <c r="J823" s="127"/>
      <c r="K823" s="135"/>
      <c r="L823" s="63">
        <f>(J823*K823)</f>
        <v>0</v>
      </c>
    </row>
    <row r="824" spans="2:12" ht="15" customHeight="1" thickBot="1">
      <c r="B824" s="13"/>
      <c r="C824" s="157" t="str">
        <f aca="true" t="shared" si="199" ref="C824:C852">($C745)</f>
        <v>Sub-Total 3: </v>
      </c>
      <c r="D824" s="15"/>
      <c r="E824" s="128">
        <v>550000</v>
      </c>
      <c r="F824" s="15"/>
      <c r="G824" s="22"/>
      <c r="H824" s="22"/>
      <c r="I824" s="67">
        <f>SUM(I821:I823)</f>
        <v>1275000</v>
      </c>
      <c r="J824" s="65"/>
      <c r="K824" s="66"/>
      <c r="L824" s="67">
        <f>SUM(L821:L823)</f>
        <v>0</v>
      </c>
    </row>
    <row r="825" spans="2:12" ht="15" customHeight="1">
      <c r="B825" s="28" t="s">
        <v>8</v>
      </c>
      <c r="C825" s="152" t="str">
        <f t="shared" si="199"/>
        <v>Reservoirs and Elevated Tanks</v>
      </c>
      <c r="D825" s="99"/>
      <c r="E825" s="30"/>
      <c r="F825" s="100"/>
      <c r="G825" s="31"/>
      <c r="H825" s="32"/>
      <c r="I825" s="50"/>
      <c r="J825" s="57"/>
      <c r="K825" s="32"/>
      <c r="L825" s="32"/>
    </row>
    <row r="826" spans="2:12" ht="15" customHeight="1">
      <c r="B826" s="36"/>
      <c r="C826" s="58" t="str">
        <f t="shared" si="199"/>
        <v>Refurbishment of existing Water Tanks</v>
      </c>
      <c r="D826" s="130"/>
      <c r="E826" s="61"/>
      <c r="F826" s="101" t="s">
        <v>14</v>
      </c>
      <c r="G826" s="124"/>
      <c r="H826" s="139">
        <f>($H$36)</f>
        <v>0</v>
      </c>
      <c r="I826" s="51">
        <f>(G826*H826)</f>
        <v>0</v>
      </c>
      <c r="J826" s="126"/>
      <c r="K826" s="134"/>
      <c r="L826" s="47">
        <f>(J826*K826)</f>
        <v>0</v>
      </c>
    </row>
    <row r="827" spans="2:12" ht="15" customHeight="1">
      <c r="B827" s="36"/>
      <c r="C827" s="58" t="str">
        <f t="shared" si="199"/>
        <v>Refurbishment of existing Ground Reservoirs</v>
      </c>
      <c r="D827" s="130" t="s">
        <v>114</v>
      </c>
      <c r="E827" s="61"/>
      <c r="F827" s="101" t="s">
        <v>12</v>
      </c>
      <c r="G827" s="124">
        <v>1</v>
      </c>
      <c r="H827" s="139">
        <v>10000</v>
      </c>
      <c r="I827" s="51">
        <f>(G827*H827)</f>
        <v>10000</v>
      </c>
      <c r="J827" s="126"/>
      <c r="K827" s="134"/>
      <c r="L827" s="47">
        <f>(J827*K827)</f>
        <v>0</v>
      </c>
    </row>
    <row r="828" spans="2:12" ht="15" customHeight="1" thickBot="1">
      <c r="B828" s="59"/>
      <c r="C828" s="60" t="str">
        <f t="shared" si="199"/>
        <v>Additional Storage Capacities</v>
      </c>
      <c r="D828" s="121"/>
      <c r="E828" s="103"/>
      <c r="F828" s="102" t="s">
        <v>14</v>
      </c>
      <c r="G828" s="125">
        <v>250</v>
      </c>
      <c r="H828" s="139">
        <f>($H$38)</f>
        <v>250</v>
      </c>
      <c r="I828" s="64">
        <f>(G828*H828)</f>
        <v>62500</v>
      </c>
      <c r="J828" s="127">
        <v>100</v>
      </c>
      <c r="K828" s="135">
        <v>250</v>
      </c>
      <c r="L828" s="63">
        <f>(J828*K828)</f>
        <v>25000</v>
      </c>
    </row>
    <row r="829" spans="2:12" ht="15" customHeight="1" thickBot="1">
      <c r="B829" s="13"/>
      <c r="C829" s="157" t="str">
        <f t="shared" si="199"/>
        <v>Sub-Total 4: </v>
      </c>
      <c r="D829" s="15"/>
      <c r="E829" s="128">
        <v>125000</v>
      </c>
      <c r="F829" s="15"/>
      <c r="G829" s="22"/>
      <c r="H829" s="22"/>
      <c r="I829" s="67">
        <f>SUM(I826:I828)</f>
        <v>72500</v>
      </c>
      <c r="J829" s="65"/>
      <c r="K829" s="66"/>
      <c r="L829" s="67">
        <f>SUM(L826:L828)</f>
        <v>25000</v>
      </c>
    </row>
    <row r="830" spans="2:12" ht="15" customHeight="1">
      <c r="B830" s="28" t="s">
        <v>9</v>
      </c>
      <c r="C830" s="152" t="str">
        <f t="shared" si="199"/>
        <v>Distribution Network</v>
      </c>
      <c r="D830" s="99"/>
      <c r="E830" s="30"/>
      <c r="F830" s="100"/>
      <c r="G830" s="31"/>
      <c r="H830" s="32"/>
      <c r="I830" s="50"/>
      <c r="J830" s="57"/>
      <c r="K830" s="32"/>
      <c r="L830" s="32"/>
    </row>
    <row r="831" spans="2:12" ht="15" customHeight="1">
      <c r="B831" s="36"/>
      <c r="C831" s="58" t="str">
        <f t="shared" si="199"/>
        <v>Replacement of exist. Distribution Lines (DN100-DN200)</v>
      </c>
      <c r="D831" s="130"/>
      <c r="E831" s="61"/>
      <c r="F831" s="101" t="s">
        <v>10</v>
      </c>
      <c r="G831" s="124">
        <v>500</v>
      </c>
      <c r="H831" s="139">
        <f>($H$41)</f>
        <v>65</v>
      </c>
      <c r="I831" s="51">
        <f aca="true" t="shared" si="200" ref="I831:I836">(G831*H831)</f>
        <v>32500</v>
      </c>
      <c r="J831" s="126"/>
      <c r="K831" s="134"/>
      <c r="L831" s="47">
        <f aca="true" t="shared" si="201" ref="L831:L836">(J831*K831)</f>
        <v>0</v>
      </c>
    </row>
    <row r="832" spans="2:12" ht="15" customHeight="1">
      <c r="B832" s="36"/>
      <c r="C832" s="58" t="str">
        <f t="shared" si="199"/>
        <v>Replacement of exist. Distribution Lines (DN50-DN80)</v>
      </c>
      <c r="D832" s="130"/>
      <c r="E832" s="61"/>
      <c r="F832" s="101" t="s">
        <v>10</v>
      </c>
      <c r="G832" s="124">
        <v>1100</v>
      </c>
      <c r="H832" s="139">
        <f>($H$42)</f>
        <v>25</v>
      </c>
      <c r="I832" s="51">
        <f t="shared" si="200"/>
        <v>27500</v>
      </c>
      <c r="J832" s="126"/>
      <c r="K832" s="134"/>
      <c r="L832" s="47">
        <f t="shared" si="201"/>
        <v>0</v>
      </c>
    </row>
    <row r="833" spans="2:12" ht="15" customHeight="1">
      <c r="B833" s="36"/>
      <c r="C833" s="58" t="str">
        <f t="shared" si="199"/>
        <v>Replacement of exist. Service Lines (DN25-DN40)</v>
      </c>
      <c r="D833" s="130"/>
      <c r="E833" s="61"/>
      <c r="F833" s="101" t="s">
        <v>10</v>
      </c>
      <c r="G833" s="124">
        <v>600</v>
      </c>
      <c r="H833" s="139">
        <f>($H$43)</f>
        <v>15</v>
      </c>
      <c r="I833" s="51">
        <f t="shared" si="200"/>
        <v>9000</v>
      </c>
      <c r="J833" s="126"/>
      <c r="K833" s="134"/>
      <c r="L833" s="47">
        <f t="shared" si="201"/>
        <v>0</v>
      </c>
    </row>
    <row r="834" spans="2:12" ht="15" customHeight="1">
      <c r="B834" s="36"/>
      <c r="C834" s="58" t="str">
        <f t="shared" si="199"/>
        <v>New Distribution Lines (DN100-DN200)</v>
      </c>
      <c r="D834" s="186"/>
      <c r="E834" s="61"/>
      <c r="F834" s="101" t="s">
        <v>10</v>
      </c>
      <c r="G834" s="124">
        <v>600</v>
      </c>
      <c r="H834" s="139">
        <f>($H$44)</f>
        <v>65</v>
      </c>
      <c r="I834" s="51">
        <f t="shared" si="200"/>
        <v>39000</v>
      </c>
      <c r="J834" s="126">
        <v>1100</v>
      </c>
      <c r="K834" s="134">
        <v>65</v>
      </c>
      <c r="L834" s="47">
        <f t="shared" si="201"/>
        <v>71500</v>
      </c>
    </row>
    <row r="835" spans="2:12" ht="15" customHeight="1">
      <c r="B835" s="59"/>
      <c r="C835" s="58" t="str">
        <f t="shared" si="199"/>
        <v>New Distribution Lines (DN50-DN80)</v>
      </c>
      <c r="D835" s="186"/>
      <c r="E835" s="61"/>
      <c r="F835" s="101" t="s">
        <v>10</v>
      </c>
      <c r="G835" s="124">
        <v>3000</v>
      </c>
      <c r="H835" s="139">
        <f>($H$45)</f>
        <v>25</v>
      </c>
      <c r="I835" s="51">
        <f t="shared" si="200"/>
        <v>75000</v>
      </c>
      <c r="J835" s="126">
        <v>6000</v>
      </c>
      <c r="K835" s="134">
        <v>25</v>
      </c>
      <c r="L835" s="47">
        <f t="shared" si="201"/>
        <v>150000</v>
      </c>
    </row>
    <row r="836" spans="2:12" ht="15" customHeight="1" thickBot="1">
      <c r="B836" s="59"/>
      <c r="C836" s="60" t="str">
        <f t="shared" si="199"/>
        <v>New Service Lines (DN25-DN40)</v>
      </c>
      <c r="D836" s="186"/>
      <c r="E836" s="103"/>
      <c r="F836" s="101" t="s">
        <v>10</v>
      </c>
      <c r="G836" s="124">
        <v>3600</v>
      </c>
      <c r="H836" s="139">
        <f>($H$46)</f>
        <v>15</v>
      </c>
      <c r="I836" s="51">
        <f t="shared" si="200"/>
        <v>54000</v>
      </c>
      <c r="J836" s="126">
        <v>7100</v>
      </c>
      <c r="K836" s="134">
        <v>15</v>
      </c>
      <c r="L836" s="47">
        <f t="shared" si="201"/>
        <v>106500</v>
      </c>
    </row>
    <row r="837" spans="2:12" ht="15" customHeight="1" thickBot="1">
      <c r="B837" s="13"/>
      <c r="C837" s="157" t="str">
        <f t="shared" si="199"/>
        <v>Sub-Total 5: </v>
      </c>
      <c r="D837" s="15"/>
      <c r="E837" s="128">
        <v>330000</v>
      </c>
      <c r="F837" s="15"/>
      <c r="G837" s="22"/>
      <c r="H837" s="22"/>
      <c r="I837" s="67">
        <f>SUM(I831:I836)</f>
        <v>237000</v>
      </c>
      <c r="J837" s="65"/>
      <c r="K837" s="66"/>
      <c r="L837" s="67">
        <f>SUM(L831:L836)</f>
        <v>328000</v>
      </c>
    </row>
    <row r="838" spans="2:12" ht="15" customHeight="1">
      <c r="B838" s="28" t="s">
        <v>38</v>
      </c>
      <c r="C838" s="152" t="str">
        <f t="shared" si="199"/>
        <v>Metering and Connections</v>
      </c>
      <c r="D838" s="99"/>
      <c r="E838" s="30"/>
      <c r="F838" s="100"/>
      <c r="G838" s="31"/>
      <c r="H838" s="32"/>
      <c r="I838" s="50"/>
      <c r="J838" s="57"/>
      <c r="K838" s="32"/>
      <c r="L838" s="32"/>
    </row>
    <row r="839" spans="2:12" ht="15" customHeight="1">
      <c r="B839" s="36"/>
      <c r="C839" s="58" t="str">
        <f t="shared" si="199"/>
        <v>Purchase of water meters, valves &amp; fittings</v>
      </c>
      <c r="D839" s="130"/>
      <c r="E839" s="61"/>
      <c r="F839" s="101" t="s">
        <v>72</v>
      </c>
      <c r="G839" s="124">
        <v>900</v>
      </c>
      <c r="H839" s="139">
        <f>($H$49)</f>
        <v>35</v>
      </c>
      <c r="I839" s="51">
        <f>(G839*H839)</f>
        <v>31500</v>
      </c>
      <c r="J839" s="126">
        <v>1200</v>
      </c>
      <c r="K839" s="134">
        <v>35</v>
      </c>
      <c r="L839" s="47">
        <f>(J839*K839)</f>
        <v>42000</v>
      </c>
    </row>
    <row r="840" spans="2:12" ht="15" customHeight="1">
      <c r="B840" s="36"/>
      <c r="C840" s="58" t="str">
        <f t="shared" si="199"/>
        <v>Purchase of bulk WMs, valves &amp; fittings</v>
      </c>
      <c r="D840" s="130"/>
      <c r="E840" s="61"/>
      <c r="F840" s="101" t="s">
        <v>73</v>
      </c>
      <c r="G840" s="124"/>
      <c r="H840" s="139"/>
      <c r="I840" s="51">
        <f>(G840*H840)</f>
        <v>0</v>
      </c>
      <c r="J840" s="126"/>
      <c r="K840" s="134"/>
      <c r="L840" s="47">
        <f>(J840*K840)</f>
        <v>0</v>
      </c>
    </row>
    <row r="841" spans="2:12" ht="15" customHeight="1">
      <c r="B841" s="36"/>
      <c r="C841" s="58" t="str">
        <f t="shared" si="199"/>
        <v>Installation of water meters at exisit. HCs</v>
      </c>
      <c r="D841" s="130"/>
      <c r="E841" s="61"/>
      <c r="F841" s="101" t="s">
        <v>72</v>
      </c>
      <c r="G841" s="124">
        <v>200</v>
      </c>
      <c r="H841" s="139">
        <f>($H$51)</f>
        <v>15</v>
      </c>
      <c r="I841" s="51">
        <f>(G841*H841)</f>
        <v>3000</v>
      </c>
      <c r="J841" s="126"/>
      <c r="K841" s="134"/>
      <c r="L841" s="47">
        <f>(J841*K841)</f>
        <v>0</v>
      </c>
    </row>
    <row r="842" spans="2:12" ht="15" customHeight="1">
      <c r="B842" s="36"/>
      <c r="C842" s="58" t="str">
        <f t="shared" si="199"/>
        <v>Installation / construction of new HCs</v>
      </c>
      <c r="D842" s="130"/>
      <c r="E842" s="61"/>
      <c r="F842" s="101" t="s">
        <v>72</v>
      </c>
      <c r="G842" s="124">
        <v>700</v>
      </c>
      <c r="H842" s="139">
        <f>($H$52)</f>
        <v>25</v>
      </c>
      <c r="I842" s="51">
        <f>(G842*H842)</f>
        <v>17500</v>
      </c>
      <c r="J842" s="126">
        <v>1200</v>
      </c>
      <c r="K842" s="134">
        <v>25</v>
      </c>
      <c r="L842" s="47">
        <f>(J842*K842)</f>
        <v>30000</v>
      </c>
    </row>
    <row r="843" spans="2:12" ht="15" customHeight="1" thickBot="1">
      <c r="B843" s="59"/>
      <c r="C843" s="60" t="str">
        <f t="shared" si="199"/>
        <v>Construction of Public Taps (PTs)</v>
      </c>
      <c r="D843" s="131"/>
      <c r="E843" s="103"/>
      <c r="F843" s="102"/>
      <c r="G843" s="62">
        <v>1</v>
      </c>
      <c r="H843" s="139">
        <v>2500</v>
      </c>
      <c r="I843" s="64">
        <f>(G843*H843)</f>
        <v>2500</v>
      </c>
      <c r="J843" s="127">
        <v>5</v>
      </c>
      <c r="K843" s="135">
        <v>2500</v>
      </c>
      <c r="L843" s="63">
        <f>(J843*K843)</f>
        <v>12500</v>
      </c>
    </row>
    <row r="844" spans="2:12" ht="15" customHeight="1" thickBot="1">
      <c r="B844" s="13"/>
      <c r="C844" s="157" t="str">
        <f t="shared" si="199"/>
        <v>Sub-Total 6: </v>
      </c>
      <c r="D844" s="15"/>
      <c r="E844" s="128">
        <v>0</v>
      </c>
      <c r="F844" s="15"/>
      <c r="G844" s="22"/>
      <c r="H844" s="22"/>
      <c r="I844" s="67">
        <f>SUM(I839:I843)</f>
        <v>54500</v>
      </c>
      <c r="J844" s="65"/>
      <c r="K844" s="66"/>
      <c r="L844" s="67">
        <f>SUM(L839:L843)</f>
        <v>84500</v>
      </c>
    </row>
    <row r="845" spans="2:12" ht="15" customHeight="1">
      <c r="B845" s="28" t="s">
        <v>41</v>
      </c>
      <c r="C845" s="159" t="str">
        <f t="shared" si="199"/>
        <v>Miscellaneous</v>
      </c>
      <c r="D845" s="99"/>
      <c r="E845" s="30"/>
      <c r="F845" s="100"/>
      <c r="G845" s="31"/>
      <c r="H845" s="32"/>
      <c r="I845" s="50"/>
      <c r="J845" s="57"/>
      <c r="K845" s="32"/>
      <c r="L845" s="32"/>
    </row>
    <row r="846" spans="2:12" ht="15" customHeight="1">
      <c r="B846" s="36"/>
      <c r="C846" s="58" t="str">
        <f t="shared" si="199"/>
        <v>Office , IT and Communication Equipment </v>
      </c>
      <c r="D846" s="130"/>
      <c r="E846" s="61"/>
      <c r="F846" s="101" t="s">
        <v>12</v>
      </c>
      <c r="G846" s="124">
        <v>1</v>
      </c>
      <c r="H846" s="139">
        <v>7000</v>
      </c>
      <c r="I846" s="51">
        <f>(G846*H846)</f>
        <v>7000</v>
      </c>
      <c r="J846" s="126">
        <v>1</v>
      </c>
      <c r="K846" s="134">
        <v>10000</v>
      </c>
      <c r="L846" s="47">
        <f>(J846*K846)</f>
        <v>10000</v>
      </c>
    </row>
    <row r="847" spans="2:12" ht="15" customHeight="1">
      <c r="B847" s="36"/>
      <c r="C847" s="58" t="str">
        <f t="shared" si="199"/>
        <v>Cars and Pick-ups</v>
      </c>
      <c r="D847" s="130"/>
      <c r="E847" s="61"/>
      <c r="F847" s="101" t="s">
        <v>72</v>
      </c>
      <c r="G847" s="124">
        <v>1</v>
      </c>
      <c r="H847" s="139">
        <f>($H$57)</f>
        <v>20000</v>
      </c>
      <c r="I847" s="51">
        <f>(G847*H847)</f>
        <v>20000</v>
      </c>
      <c r="J847" s="126"/>
      <c r="K847" s="134"/>
      <c r="L847" s="47">
        <f>(J847*K847)</f>
        <v>0</v>
      </c>
    </row>
    <row r="848" spans="2:12" ht="15" customHeight="1">
      <c r="B848" s="36"/>
      <c r="C848" s="58" t="str">
        <f t="shared" si="199"/>
        <v>Motorbikes</v>
      </c>
      <c r="D848" s="130"/>
      <c r="E848" s="61"/>
      <c r="F848" s="101" t="s">
        <v>73</v>
      </c>
      <c r="G848" s="124">
        <v>2</v>
      </c>
      <c r="H848" s="139">
        <f>($H$58)</f>
        <v>4000</v>
      </c>
      <c r="I848" s="51">
        <f>(G848*H848)</f>
        <v>8000</v>
      </c>
      <c r="J848" s="126">
        <v>1</v>
      </c>
      <c r="K848" s="134">
        <v>4000</v>
      </c>
      <c r="L848" s="47">
        <f>(J848*K848)</f>
        <v>4000</v>
      </c>
    </row>
    <row r="849" spans="2:12" ht="15" customHeight="1">
      <c r="B849" s="36"/>
      <c r="C849" s="58" t="str">
        <f t="shared" si="199"/>
        <v>...</v>
      </c>
      <c r="D849" s="130"/>
      <c r="E849" s="61"/>
      <c r="F849" s="101" t="s">
        <v>12</v>
      </c>
      <c r="G849" s="124"/>
      <c r="H849" s="139"/>
      <c r="I849" s="51">
        <f>(G849*H849)</f>
        <v>0</v>
      </c>
      <c r="J849" s="126"/>
      <c r="K849" s="134"/>
      <c r="L849" s="47">
        <f>(J849*K849)</f>
        <v>0</v>
      </c>
    </row>
    <row r="850" spans="2:12" ht="15" customHeight="1" thickBot="1">
      <c r="B850" s="59"/>
      <c r="C850" s="60" t="str">
        <f t="shared" si="199"/>
        <v>...</v>
      </c>
      <c r="D850" s="131"/>
      <c r="E850" s="103"/>
      <c r="F850" s="102"/>
      <c r="G850" s="125"/>
      <c r="H850" s="139"/>
      <c r="I850" s="64">
        <f>(G850*H850)</f>
        <v>0</v>
      </c>
      <c r="J850" s="127"/>
      <c r="K850" s="135"/>
      <c r="L850" s="63">
        <f>(J850*K850)</f>
        <v>0</v>
      </c>
    </row>
    <row r="851" spans="2:12" ht="15" customHeight="1" thickBot="1">
      <c r="B851" s="13"/>
      <c r="C851" s="157" t="str">
        <f t="shared" si="199"/>
        <v>Sub-Total 7: </v>
      </c>
      <c r="D851" s="15"/>
      <c r="E851" s="129">
        <v>0</v>
      </c>
      <c r="F851" s="15"/>
      <c r="G851" s="22"/>
      <c r="H851" s="22"/>
      <c r="I851" s="67">
        <f>SUM(I846:I850)</f>
        <v>35000</v>
      </c>
      <c r="J851" s="65"/>
      <c r="K851" s="66"/>
      <c r="L851" s="67">
        <f>SUM(L846:L850)</f>
        <v>14000</v>
      </c>
    </row>
    <row r="852" spans="2:12" ht="15" customHeight="1" thickBot="1">
      <c r="B852" s="75"/>
      <c r="C852" s="157" t="str">
        <f t="shared" si="199"/>
        <v>Total 1 to 7: </v>
      </c>
      <c r="D852" s="77"/>
      <c r="E852" s="108">
        <f>(E806+E819+E824+E829+E837+E844+E851)</f>
        <v>1735000</v>
      </c>
      <c r="F852" s="77"/>
      <c r="G852" s="78"/>
      <c r="H852" s="78"/>
      <c r="I852" s="79">
        <f>(I806+I819+I824+I829+I837+I844+I851)</f>
        <v>1737000</v>
      </c>
      <c r="J852" s="80"/>
      <c r="K852" s="81"/>
      <c r="L852" s="79">
        <f>(L806+L819+L824+L829+L837+L844+L851)</f>
        <v>1241500</v>
      </c>
    </row>
    <row r="853" spans="2:12" ht="15" customHeight="1">
      <c r="B853" s="28" t="s">
        <v>43</v>
      </c>
      <c r="C853" s="29" t="s">
        <v>124</v>
      </c>
      <c r="D853" s="99"/>
      <c r="E853" s="30"/>
      <c r="F853" s="100"/>
      <c r="G853" s="31"/>
      <c r="H853" s="32"/>
      <c r="I853" s="50"/>
      <c r="J853" s="85"/>
      <c r="K853" s="32"/>
      <c r="L853" s="32"/>
    </row>
    <row r="854" spans="2:12" ht="15" customHeight="1">
      <c r="B854" s="36"/>
      <c r="C854" s="14" t="str">
        <f>($C$64)</f>
        <v>Service Contract Support</v>
      </c>
      <c r="D854" s="132"/>
      <c r="E854" s="109"/>
      <c r="F854" s="107" t="s">
        <v>11</v>
      </c>
      <c r="G854" s="136">
        <f>($G$64)</f>
        <v>10</v>
      </c>
      <c r="H854" s="47"/>
      <c r="I854" s="51">
        <f>(I852*G854)/100</f>
        <v>173700</v>
      </c>
      <c r="J854" s="137">
        <f>($J$64)</f>
        <v>7</v>
      </c>
      <c r="K854" s="82"/>
      <c r="L854" s="47">
        <f>(L852*J854)/100</f>
        <v>86905</v>
      </c>
    </row>
    <row r="855" spans="2:12" ht="15" customHeight="1">
      <c r="B855" s="36"/>
      <c r="C855" s="14" t="str">
        <f>($C$65)</f>
        <v>...</v>
      </c>
      <c r="D855" s="132"/>
      <c r="E855" s="109"/>
      <c r="F855" s="107" t="s">
        <v>11</v>
      </c>
      <c r="G855" s="136">
        <f>($G$65)</f>
        <v>0</v>
      </c>
      <c r="H855" s="139"/>
      <c r="I855" s="51">
        <f>(I852*G855)/100</f>
        <v>0</v>
      </c>
      <c r="J855" s="137">
        <f>($J$65)</f>
        <v>0</v>
      </c>
      <c r="K855" s="82"/>
      <c r="L855" s="47">
        <f>(L852*J855)/100</f>
        <v>0</v>
      </c>
    </row>
    <row r="856" spans="2:12" ht="15" customHeight="1">
      <c r="B856" s="36"/>
      <c r="C856" s="14" t="str">
        <f>($C$66)</f>
        <v>...</v>
      </c>
      <c r="D856" s="132"/>
      <c r="E856" s="109"/>
      <c r="F856" s="107" t="s">
        <v>11</v>
      </c>
      <c r="G856" s="136">
        <f>($G$66)</f>
        <v>0</v>
      </c>
      <c r="H856" s="47"/>
      <c r="I856" s="51">
        <f>(I852*G856)/100</f>
        <v>0</v>
      </c>
      <c r="J856" s="137">
        <f>($J$66)</f>
        <v>0</v>
      </c>
      <c r="K856" s="82"/>
      <c r="L856" s="47">
        <f>(L852*J856)/100</f>
        <v>0</v>
      </c>
    </row>
    <row r="857" spans="2:12" ht="15" customHeight="1" thickBot="1">
      <c r="B857" s="59"/>
      <c r="C857" s="14" t="str">
        <f>($C$67)</f>
        <v>...</v>
      </c>
      <c r="D857" s="132"/>
      <c r="E857" s="109"/>
      <c r="F857" s="107" t="s">
        <v>11</v>
      </c>
      <c r="G857" s="136">
        <f>($G$67)</f>
        <v>0</v>
      </c>
      <c r="H857" s="63"/>
      <c r="I857" s="51">
        <f>(I852*G857)/100</f>
        <v>0</v>
      </c>
      <c r="J857" s="137">
        <f>($J$67)</f>
        <v>0</v>
      </c>
      <c r="K857" s="83"/>
      <c r="L857" s="86">
        <f>(L852*J857)/100</f>
        <v>0</v>
      </c>
    </row>
    <row r="858" spans="2:12" ht="15" customHeight="1" thickBot="1">
      <c r="B858" s="13"/>
      <c r="C858" s="68" t="s">
        <v>44</v>
      </c>
      <c r="D858" s="11"/>
      <c r="E858" s="112"/>
      <c r="F858" s="11"/>
      <c r="G858" s="113">
        <f>SUM(G854:G857)</f>
        <v>10</v>
      </c>
      <c r="H858" s="73"/>
      <c r="I858" s="84">
        <f>SUM(I854:I857)</f>
        <v>173700</v>
      </c>
      <c r="J858" s="74">
        <f>SUM(J854:J857)</f>
        <v>7</v>
      </c>
      <c r="K858" s="74"/>
      <c r="L858" s="67">
        <f>SUM(L854:L857)</f>
        <v>86905</v>
      </c>
    </row>
    <row r="859" spans="2:12" ht="15" customHeight="1" thickBot="1">
      <c r="B859" s="75"/>
      <c r="C859" s="76" t="s">
        <v>64</v>
      </c>
      <c r="D859" s="114"/>
      <c r="E859" s="115"/>
      <c r="F859" s="77"/>
      <c r="G859" s="78"/>
      <c r="H859" s="116"/>
      <c r="I859" s="79">
        <f>(I852+I858)</f>
        <v>1910700</v>
      </c>
      <c r="J859" s="80"/>
      <c r="K859" s="81"/>
      <c r="L859" s="79">
        <f>(L852+L858)</f>
        <v>1328405</v>
      </c>
    </row>
    <row r="860" spans="2:12" ht="15" customHeight="1">
      <c r="B860" s="24" t="s">
        <v>65</v>
      </c>
      <c r="C860" s="25" t="s">
        <v>123</v>
      </c>
      <c r="D860" s="105"/>
      <c r="E860" s="30"/>
      <c r="F860" s="100"/>
      <c r="G860" s="26"/>
      <c r="H860" s="27"/>
      <c r="I860" s="52"/>
      <c r="J860" s="85"/>
      <c r="K860" s="32"/>
      <c r="L860" s="32"/>
    </row>
    <row r="861" spans="2:12" ht="15" customHeight="1">
      <c r="B861" s="8" t="s">
        <v>66</v>
      </c>
      <c r="C861" s="14" t="s">
        <v>109</v>
      </c>
      <c r="D861" s="104"/>
      <c r="E861" s="109"/>
      <c r="F861" s="107" t="s">
        <v>11</v>
      </c>
      <c r="G861" s="136">
        <f>($G$71)</f>
        <v>15</v>
      </c>
      <c r="H861" s="47"/>
      <c r="I861" s="51">
        <f>(I859*G861)/100</f>
        <v>286605</v>
      </c>
      <c r="J861" s="137">
        <f>($J$71)</f>
        <v>15</v>
      </c>
      <c r="K861" s="82"/>
      <c r="L861" s="47">
        <f>(L859*J861)/100</f>
        <v>199260.75</v>
      </c>
    </row>
    <row r="862" spans="2:12" ht="15" customHeight="1">
      <c r="B862" s="8" t="s">
        <v>67</v>
      </c>
      <c r="C862" s="14" t="s">
        <v>107</v>
      </c>
      <c r="D862" s="106"/>
      <c r="E862" s="216"/>
      <c r="F862" s="107" t="s">
        <v>11</v>
      </c>
      <c r="G862" s="162">
        <f>($G$72)</f>
        <v>10</v>
      </c>
      <c r="H862" s="217"/>
      <c r="I862" s="51">
        <f>(I859+I861)*(G862/100)</f>
        <v>219730.5</v>
      </c>
      <c r="J862" s="165">
        <f>($J$72)</f>
        <v>5</v>
      </c>
      <c r="K862" s="82"/>
      <c r="L862" s="47">
        <f>(L859+L861)*(J862/100)</f>
        <v>76383.2875</v>
      </c>
    </row>
    <row r="863" spans="2:12" ht="15" customHeight="1" thickBot="1">
      <c r="B863" s="19" t="s">
        <v>122</v>
      </c>
      <c r="C863" s="58" t="s">
        <v>108</v>
      </c>
      <c r="D863" s="106"/>
      <c r="E863" s="17"/>
      <c r="F863" s="117" t="s">
        <v>11</v>
      </c>
      <c r="G863" s="136">
        <f>($G$73)</f>
        <v>9</v>
      </c>
      <c r="H863" s="63"/>
      <c r="I863" s="51">
        <f>(I859+I861)*(G863/100)</f>
        <v>197757.44999999998</v>
      </c>
      <c r="J863" s="137">
        <f>($J$73)</f>
        <v>7</v>
      </c>
      <c r="K863" s="82"/>
      <c r="L863" s="86">
        <f>(L859+L861)*(J863/100)</f>
        <v>106936.60250000001</v>
      </c>
    </row>
    <row r="864" spans="2:12" ht="15" customHeight="1" thickBot="1">
      <c r="B864" s="13"/>
      <c r="C864" s="151" t="str">
        <f>($C785)</f>
        <v>Sub-Total 9: </v>
      </c>
      <c r="D864" s="118"/>
      <c r="E864" s="111"/>
      <c r="F864" s="15"/>
      <c r="G864" s="22"/>
      <c r="H864" s="119"/>
      <c r="I864" s="67">
        <f>SUM(I861:I863)</f>
        <v>704092.95</v>
      </c>
      <c r="J864" s="65"/>
      <c r="K864" s="66"/>
      <c r="L864" s="67">
        <f>SUM(L861:L863)</f>
        <v>382580.64</v>
      </c>
    </row>
    <row r="865" spans="2:12" ht="15" customHeight="1">
      <c r="B865" s="87"/>
      <c r="C865" s="58" t="str">
        <f>($C786)</f>
        <v>Grand Total 1 to 9: (EUR)</v>
      </c>
      <c r="D865" s="89"/>
      <c r="E865" s="120"/>
      <c r="F865" s="89"/>
      <c r="G865" s="90"/>
      <c r="H865" s="90"/>
      <c r="I865" s="91">
        <f>(I859+I864)</f>
        <v>2614792.95</v>
      </c>
      <c r="J865" s="92"/>
      <c r="K865" s="93"/>
      <c r="L865" s="91">
        <f>(L859+L864)</f>
        <v>1710985.6400000001</v>
      </c>
    </row>
    <row r="866" spans="2:12" ht="15" customHeight="1" thickBot="1">
      <c r="B866" s="94"/>
      <c r="C866" s="177" t="str">
        <f>($C787)</f>
        <v>Grand Total 1 to 9: (KShs)</v>
      </c>
      <c r="D866" s="96"/>
      <c r="E866" s="110"/>
      <c r="F866" s="96"/>
      <c r="G866" s="97"/>
      <c r="H866" s="97"/>
      <c r="I866" s="174">
        <f>(I865*$J$4)</f>
        <v>214413021.9</v>
      </c>
      <c r="J866" s="98"/>
      <c r="K866" s="95"/>
      <c r="L866" s="174">
        <f>(L865*$J$4)</f>
        <v>140300822.48000002</v>
      </c>
    </row>
    <row r="867" ht="15" customHeight="1" thickTop="1"/>
    <row r="868" ht="15" customHeight="1"/>
    <row r="869" ht="15" customHeight="1"/>
    <row r="870" spans="2:12" ht="18" customHeight="1">
      <c r="B870" s="20" t="s">
        <v>16</v>
      </c>
      <c r="G870" s="23" t="s">
        <v>83</v>
      </c>
      <c r="L870" s="133" t="s">
        <v>137</v>
      </c>
    </row>
    <row r="871" ht="15" customHeight="1">
      <c r="B871" s="21" t="s">
        <v>143</v>
      </c>
    </row>
    <row r="872" ht="15" customHeight="1"/>
    <row r="873" spans="2:10" ht="15" customHeight="1">
      <c r="B873" s="1" t="s">
        <v>74</v>
      </c>
      <c r="F873" s="14"/>
      <c r="G873" s="35"/>
      <c r="H873" s="33"/>
      <c r="I873" s="34" t="s">
        <v>17</v>
      </c>
      <c r="J873" s="141">
        <f>($J$4)</f>
        <v>82</v>
      </c>
    </row>
    <row r="874" ht="15" customHeight="1" thickBot="1"/>
    <row r="875" spans="2:12" ht="15" customHeight="1">
      <c r="B875" s="9" t="s">
        <v>0</v>
      </c>
      <c r="C875" s="10" t="s">
        <v>5</v>
      </c>
      <c r="D875" s="69"/>
      <c r="E875" s="69" t="s">
        <v>45</v>
      </c>
      <c r="F875" s="40" t="s">
        <v>1</v>
      </c>
      <c r="G875" s="40"/>
      <c r="H875" s="11" t="s">
        <v>20</v>
      </c>
      <c r="I875" s="11"/>
      <c r="J875" s="40"/>
      <c r="K875" s="11" t="s">
        <v>23</v>
      </c>
      <c r="L875" s="42"/>
    </row>
    <row r="876" spans="2:12" ht="15" customHeight="1" thickBot="1">
      <c r="B876" s="37"/>
      <c r="C876" s="38"/>
      <c r="D876" s="53"/>
      <c r="E876" s="53" t="s">
        <v>26</v>
      </c>
      <c r="F876" s="41"/>
      <c r="G876" s="43"/>
      <c r="H876" s="46" t="s">
        <v>21</v>
      </c>
      <c r="I876" s="44"/>
      <c r="J876" s="43"/>
      <c r="K876" s="46" t="s">
        <v>24</v>
      </c>
      <c r="L876" s="45"/>
    </row>
    <row r="877" spans="2:12" ht="15" customHeight="1">
      <c r="B877" s="37"/>
      <c r="C877" s="38"/>
      <c r="D877" s="53"/>
      <c r="E877" s="53" t="s">
        <v>46</v>
      </c>
      <c r="F877" s="39"/>
      <c r="G877" s="48" t="s">
        <v>2</v>
      </c>
      <c r="H877" s="49" t="s">
        <v>3</v>
      </c>
      <c r="I877" s="48" t="s">
        <v>22</v>
      </c>
      <c r="J877" s="53" t="s">
        <v>2</v>
      </c>
      <c r="K877" s="49" t="s">
        <v>3</v>
      </c>
      <c r="L877" s="54" t="s">
        <v>22</v>
      </c>
    </row>
    <row r="878" spans="2:12" ht="15" customHeight="1">
      <c r="B878" s="2"/>
      <c r="C878" s="6"/>
      <c r="D878" s="53"/>
      <c r="E878" s="53" t="s">
        <v>47</v>
      </c>
      <c r="F878" s="16"/>
      <c r="G878" s="3"/>
      <c r="H878" s="16"/>
      <c r="I878" s="3"/>
      <c r="J878" s="2"/>
      <c r="K878" s="16"/>
      <c r="L878" s="55"/>
    </row>
    <row r="879" spans="2:12" ht="15" customHeight="1" thickBot="1">
      <c r="B879" s="4"/>
      <c r="C879" s="7"/>
      <c r="D879" s="70"/>
      <c r="E879" s="53" t="s">
        <v>15</v>
      </c>
      <c r="F879" s="18"/>
      <c r="G879" s="5"/>
      <c r="H879" s="17" t="s">
        <v>15</v>
      </c>
      <c r="I879" s="12" t="s">
        <v>15</v>
      </c>
      <c r="J879" s="4"/>
      <c r="K879" s="17" t="s">
        <v>15</v>
      </c>
      <c r="L879" s="56" t="s">
        <v>15</v>
      </c>
    </row>
    <row r="880" spans="2:12" ht="15" customHeight="1">
      <c r="B880" s="28" t="s">
        <v>4</v>
      </c>
      <c r="C880" s="29" t="str">
        <f>($C$11)</f>
        <v>Raw Water Production  </v>
      </c>
      <c r="D880" s="99"/>
      <c r="E880" s="30"/>
      <c r="F880" s="100"/>
      <c r="G880" s="31"/>
      <c r="H880" s="32"/>
      <c r="I880" s="50"/>
      <c r="J880" s="57"/>
      <c r="K880" s="32"/>
      <c r="L880" s="32"/>
    </row>
    <row r="881" spans="2:12" ht="15" customHeight="1">
      <c r="B881" s="36"/>
      <c r="C881" s="58" t="str">
        <f aca="true" t="shared" si="202" ref="C881:C891">($C802)</f>
        <v>Rehabilitation of Weir and Intake Structure</v>
      </c>
      <c r="D881" s="130" t="s">
        <v>118</v>
      </c>
      <c r="E881" s="61"/>
      <c r="F881" s="101" t="s">
        <v>12</v>
      </c>
      <c r="G881" s="124">
        <v>1</v>
      </c>
      <c r="H881" s="134">
        <v>10000</v>
      </c>
      <c r="I881" s="51">
        <f>(G881*H881)</f>
        <v>10000</v>
      </c>
      <c r="J881" s="126">
        <v>1</v>
      </c>
      <c r="K881" s="134"/>
      <c r="L881" s="47">
        <f>(J881*K881)</f>
        <v>0</v>
      </c>
    </row>
    <row r="882" spans="2:12" ht="15" customHeight="1">
      <c r="B882" s="36"/>
      <c r="C882" s="58" t="str">
        <f t="shared" si="202"/>
        <v>Rehabilitation of existing Raw Water Main (DN ...)</v>
      </c>
      <c r="D882" s="130" t="s">
        <v>118</v>
      </c>
      <c r="E882" s="61"/>
      <c r="F882" s="101" t="s">
        <v>12</v>
      </c>
      <c r="G882" s="124">
        <v>1</v>
      </c>
      <c r="H882" s="134">
        <v>52000</v>
      </c>
      <c r="I882" s="51">
        <f>(G882*H882)</f>
        <v>52000</v>
      </c>
      <c r="J882" s="126">
        <v>1</v>
      </c>
      <c r="K882" s="134"/>
      <c r="L882" s="47">
        <f>(J882*K882)</f>
        <v>0</v>
      </c>
    </row>
    <row r="883" spans="2:12" ht="15" customHeight="1">
      <c r="B883" s="36"/>
      <c r="C883" s="58" t="str">
        <f t="shared" si="202"/>
        <v>Extension of Intake Facilities</v>
      </c>
      <c r="D883" s="122"/>
      <c r="E883" s="61"/>
      <c r="F883" s="101" t="s">
        <v>12</v>
      </c>
      <c r="G883" s="124">
        <v>1</v>
      </c>
      <c r="H883" s="134"/>
      <c r="I883" s="51">
        <f>(G883*H883)</f>
        <v>0</v>
      </c>
      <c r="J883" s="126">
        <v>1</v>
      </c>
      <c r="K883" s="134"/>
      <c r="L883" s="47">
        <f>(J883*K883)</f>
        <v>0</v>
      </c>
    </row>
    <row r="884" spans="2:12" ht="15" customHeight="1" thickBot="1">
      <c r="B884" s="59"/>
      <c r="C884" s="60" t="str">
        <f t="shared" si="202"/>
        <v>New Raw Water Main (DN ...)</v>
      </c>
      <c r="D884" s="121"/>
      <c r="E884" s="103"/>
      <c r="F884" s="102" t="s">
        <v>12</v>
      </c>
      <c r="G884" s="125">
        <v>1</v>
      </c>
      <c r="H884" s="135"/>
      <c r="I884" s="64">
        <f>(G884*H884)</f>
        <v>0</v>
      </c>
      <c r="J884" s="127">
        <v>1</v>
      </c>
      <c r="K884" s="135"/>
      <c r="L884" s="63">
        <f>(J884*K884)</f>
        <v>0</v>
      </c>
    </row>
    <row r="885" spans="2:12" ht="15" customHeight="1" thickBot="1">
      <c r="B885" s="13"/>
      <c r="C885" s="155" t="str">
        <f t="shared" si="202"/>
        <v>Sub-Total 1: </v>
      </c>
      <c r="D885" s="15"/>
      <c r="E885" s="128">
        <v>0</v>
      </c>
      <c r="F885" s="15"/>
      <c r="G885" s="22"/>
      <c r="H885" s="22"/>
      <c r="I885" s="67">
        <f>SUM(I881:I884)</f>
        <v>62000</v>
      </c>
      <c r="J885" s="65"/>
      <c r="K885" s="66"/>
      <c r="L885" s="67">
        <f>SUM(L881:L884)</f>
        <v>0</v>
      </c>
    </row>
    <row r="886" spans="2:12" ht="15" customHeight="1">
      <c r="B886" s="28" t="s">
        <v>6</v>
      </c>
      <c r="C886" s="152" t="str">
        <f t="shared" si="202"/>
        <v>Water Treatment Plant  </v>
      </c>
      <c r="D886" s="99"/>
      <c r="E886" s="30"/>
      <c r="F886" s="100"/>
      <c r="G886" s="31"/>
      <c r="H886" s="32"/>
      <c r="I886" s="50"/>
      <c r="J886" s="57"/>
      <c r="K886" s="32"/>
      <c r="L886" s="32"/>
    </row>
    <row r="887" spans="2:12" ht="15" customHeight="1">
      <c r="B887" s="36"/>
      <c r="C887" s="58" t="str">
        <f t="shared" si="202"/>
        <v>Refurbishment of Offices, Lab. &amp; Workshops</v>
      </c>
      <c r="D887" s="130" t="s">
        <v>117</v>
      </c>
      <c r="E887" s="61"/>
      <c r="F887" s="101" t="s">
        <v>12</v>
      </c>
      <c r="G887" s="124">
        <v>1</v>
      </c>
      <c r="H887" s="134">
        <v>120000</v>
      </c>
      <c r="I887" s="51">
        <f aca="true" t="shared" si="203" ref="I887:I896">(G887*H887)</f>
        <v>120000</v>
      </c>
      <c r="J887" s="126"/>
      <c r="K887" s="134"/>
      <c r="L887" s="47">
        <f aca="true" t="shared" si="204" ref="L887:L896">(J887*K887)</f>
        <v>0</v>
      </c>
    </row>
    <row r="888" spans="2:12" ht="15" customHeight="1">
      <c r="B888" s="36"/>
      <c r="C888" s="58" t="str">
        <f t="shared" si="202"/>
        <v>Rehabilitation of existing Water Treatment Facilities </v>
      </c>
      <c r="D888" s="130" t="s">
        <v>114</v>
      </c>
      <c r="E888" s="61"/>
      <c r="F888" s="101" t="s">
        <v>12</v>
      </c>
      <c r="G888" s="124">
        <v>1</v>
      </c>
      <c r="H888" s="134">
        <v>150000</v>
      </c>
      <c r="I888" s="51">
        <f t="shared" si="203"/>
        <v>150000</v>
      </c>
      <c r="J888" s="126"/>
      <c r="K888" s="134"/>
      <c r="L888" s="47">
        <f t="shared" si="204"/>
        <v>0</v>
      </c>
    </row>
    <row r="889" spans="2:12" ht="15" customHeight="1">
      <c r="B889" s="36"/>
      <c r="C889" s="58" t="str">
        <f t="shared" si="202"/>
        <v>Refurbishment Storage Tanks &amp; Reservoirs</v>
      </c>
      <c r="D889" s="130"/>
      <c r="E889" s="61"/>
      <c r="F889" s="101" t="s">
        <v>12</v>
      </c>
      <c r="G889" s="124">
        <v>1</v>
      </c>
      <c r="H889" s="134"/>
      <c r="I889" s="51">
        <f t="shared" si="203"/>
        <v>0</v>
      </c>
      <c r="J889" s="126"/>
      <c r="K889" s="134"/>
      <c r="L889" s="47">
        <f t="shared" si="204"/>
        <v>0</v>
      </c>
    </row>
    <row r="890" spans="2:12" ht="15" customHeight="1">
      <c r="B890" s="36"/>
      <c r="C890" s="58" t="str">
        <f t="shared" si="202"/>
        <v>Rehabilitation of Low &amp; High Lift Pumping Station</v>
      </c>
      <c r="D890" s="130"/>
      <c r="E890" s="61"/>
      <c r="F890" s="101" t="s">
        <v>12</v>
      </c>
      <c r="G890" s="124">
        <v>1</v>
      </c>
      <c r="H890" s="134"/>
      <c r="I890" s="51">
        <f t="shared" si="203"/>
        <v>0</v>
      </c>
      <c r="J890" s="126"/>
      <c r="K890" s="134"/>
      <c r="L890" s="47">
        <f t="shared" si="204"/>
        <v>0</v>
      </c>
    </row>
    <row r="891" spans="2:12" ht="15" customHeight="1">
      <c r="B891" s="36"/>
      <c r="C891" s="58" t="str">
        <f t="shared" si="202"/>
        <v>Rehabilitation of existing Boreholes</v>
      </c>
      <c r="D891" s="130"/>
      <c r="E891" s="61"/>
      <c r="F891" s="101" t="s">
        <v>12</v>
      </c>
      <c r="G891" s="124">
        <v>1</v>
      </c>
      <c r="H891" s="134"/>
      <c r="I891" s="51">
        <f t="shared" si="203"/>
        <v>0</v>
      </c>
      <c r="J891" s="126"/>
      <c r="K891" s="134"/>
      <c r="L891" s="47">
        <f t="shared" si="204"/>
        <v>0</v>
      </c>
    </row>
    <row r="892" spans="2:12" ht="15" customHeight="1">
      <c r="B892" s="36"/>
      <c r="C892" s="58"/>
      <c r="D892" s="130"/>
      <c r="E892" s="61"/>
      <c r="F892" s="101" t="s">
        <v>12</v>
      </c>
      <c r="G892" s="124">
        <v>1</v>
      </c>
      <c r="H892" s="134"/>
      <c r="I892" s="51">
        <f t="shared" si="203"/>
        <v>0</v>
      </c>
      <c r="J892" s="126"/>
      <c r="K892" s="134"/>
      <c r="L892" s="47">
        <f t="shared" si="204"/>
        <v>0</v>
      </c>
    </row>
    <row r="893" spans="2:12" ht="15" customHeight="1">
      <c r="B893" s="36"/>
      <c r="C893" s="58" t="str">
        <f aca="true" t="shared" si="205" ref="C893:C901">($C814)</f>
        <v>New Office, Workshop and Storage Facilities</v>
      </c>
      <c r="D893" s="123"/>
      <c r="E893" s="109"/>
      <c r="F893" s="107" t="s">
        <v>12</v>
      </c>
      <c r="G893" s="124">
        <v>1</v>
      </c>
      <c r="H893" s="134"/>
      <c r="I893" s="51">
        <f t="shared" si="203"/>
        <v>0</v>
      </c>
      <c r="J893" s="126">
        <v>1</v>
      </c>
      <c r="K893" s="134">
        <v>40000</v>
      </c>
      <c r="L893" s="47">
        <f t="shared" si="204"/>
        <v>40000</v>
      </c>
    </row>
    <row r="894" spans="2:12" ht="15" customHeight="1">
      <c r="B894" s="36"/>
      <c r="C894" s="58" t="str">
        <f t="shared" si="205"/>
        <v>New Water Treatment Plant </v>
      </c>
      <c r="D894" s="123"/>
      <c r="E894" s="109"/>
      <c r="F894" s="107" t="s">
        <v>13</v>
      </c>
      <c r="G894" s="124">
        <v>3000</v>
      </c>
      <c r="H894" s="139">
        <f>($H$25)</f>
        <v>450</v>
      </c>
      <c r="I894" s="51">
        <f t="shared" si="203"/>
        <v>1350000</v>
      </c>
      <c r="J894" s="126">
        <v>2400</v>
      </c>
      <c r="K894" s="134">
        <v>450</v>
      </c>
      <c r="L894" s="47">
        <f t="shared" si="204"/>
        <v>1080000</v>
      </c>
    </row>
    <row r="895" spans="2:12" ht="15" customHeight="1">
      <c r="B895" s="36"/>
      <c r="C895" s="58" t="str">
        <f t="shared" si="205"/>
        <v>New Storage Capacities</v>
      </c>
      <c r="D895" s="123"/>
      <c r="E895" s="109"/>
      <c r="F895" s="107" t="s">
        <v>14</v>
      </c>
      <c r="G895" s="124">
        <v>300</v>
      </c>
      <c r="H895" s="139">
        <f>($H$26)</f>
        <v>200</v>
      </c>
      <c r="I895" s="51">
        <f t="shared" si="203"/>
        <v>60000</v>
      </c>
      <c r="J895" s="126">
        <v>250</v>
      </c>
      <c r="K895" s="134">
        <v>200</v>
      </c>
      <c r="L895" s="47">
        <f t="shared" si="204"/>
        <v>50000</v>
      </c>
    </row>
    <row r="896" spans="2:12" ht="15" customHeight="1">
      <c r="B896" s="36"/>
      <c r="C896" s="58" t="str">
        <f t="shared" si="205"/>
        <v>New Low &amp; High Lift Pumping Facilities</v>
      </c>
      <c r="D896" s="123"/>
      <c r="E896" s="109"/>
      <c r="F896" s="107" t="s">
        <v>13</v>
      </c>
      <c r="G896" s="124"/>
      <c r="H896" s="139">
        <f>($H$27)</f>
        <v>40</v>
      </c>
      <c r="I896" s="51">
        <f t="shared" si="203"/>
        <v>0</v>
      </c>
      <c r="J896" s="126"/>
      <c r="K896" s="134"/>
      <c r="L896" s="47">
        <f t="shared" si="204"/>
        <v>0</v>
      </c>
    </row>
    <row r="897" spans="2:12" ht="15" customHeight="1" thickBot="1">
      <c r="B897" s="36"/>
      <c r="C897" s="60" t="str">
        <f t="shared" si="205"/>
        <v>New Boreholes</v>
      </c>
      <c r="D897" s="121"/>
      <c r="E897" s="103"/>
      <c r="F897" s="102" t="s">
        <v>72</v>
      </c>
      <c r="G897" s="125"/>
      <c r="H897" s="135"/>
      <c r="I897" s="64">
        <f>(G897*H897)</f>
        <v>0</v>
      </c>
      <c r="J897" s="127"/>
      <c r="K897" s="135"/>
      <c r="L897" s="63">
        <f>(J897*K897)</f>
        <v>0</v>
      </c>
    </row>
    <row r="898" spans="2:12" ht="15" customHeight="1" thickBot="1">
      <c r="B898" s="13"/>
      <c r="C898" s="157" t="str">
        <f t="shared" si="205"/>
        <v>Sub-Total 2: </v>
      </c>
      <c r="D898" s="15"/>
      <c r="E898" s="128">
        <v>0</v>
      </c>
      <c r="F898" s="15"/>
      <c r="G898" s="22"/>
      <c r="H898" s="22"/>
      <c r="I898" s="67">
        <f>SUM(I887:I897)</f>
        <v>1680000</v>
      </c>
      <c r="J898" s="65"/>
      <c r="K898" s="66"/>
      <c r="L898" s="67">
        <f>SUM(L887:L897)</f>
        <v>1170000</v>
      </c>
    </row>
    <row r="899" spans="2:12" ht="15" customHeight="1">
      <c r="B899" s="28" t="s">
        <v>7</v>
      </c>
      <c r="C899" s="152" t="str">
        <f t="shared" si="205"/>
        <v>Transmission and Pumping Main</v>
      </c>
      <c r="D899" s="99"/>
      <c r="E899" s="30"/>
      <c r="F899" s="100"/>
      <c r="G899" s="31"/>
      <c r="H899" s="32"/>
      <c r="I899" s="50"/>
      <c r="J899" s="57"/>
      <c r="K899" s="32"/>
      <c r="L899" s="32"/>
    </row>
    <row r="900" spans="2:12" ht="15" customHeight="1">
      <c r="B900" s="36"/>
      <c r="C900" s="58" t="str">
        <f t="shared" si="205"/>
        <v>Rehabilitation of existing Transmission Main (DN ...)</v>
      </c>
      <c r="D900" s="130"/>
      <c r="E900" s="61"/>
      <c r="F900" s="101" t="s">
        <v>10</v>
      </c>
      <c r="G900" s="124">
        <v>3000</v>
      </c>
      <c r="H900" s="134">
        <v>10</v>
      </c>
      <c r="I900" s="51">
        <f>(G900*H900)</f>
        <v>30000</v>
      </c>
      <c r="J900" s="126"/>
      <c r="K900" s="134"/>
      <c r="L900" s="47">
        <f>(J900*K900)</f>
        <v>0</v>
      </c>
    </row>
    <row r="901" spans="2:12" ht="15" customHeight="1">
      <c r="B901" s="36"/>
      <c r="C901" s="58" t="str">
        <f t="shared" si="205"/>
        <v>New Transmission Main (DN ...)</v>
      </c>
      <c r="D901" s="122"/>
      <c r="E901" s="61"/>
      <c r="F901" s="101" t="s">
        <v>10</v>
      </c>
      <c r="G901" s="124"/>
      <c r="H901" s="134"/>
      <c r="I901" s="51">
        <f>(G901*H901)</f>
        <v>0</v>
      </c>
      <c r="J901" s="126">
        <v>3000</v>
      </c>
      <c r="K901" s="134">
        <v>130</v>
      </c>
      <c r="L901" s="47">
        <f>(J901*K901)</f>
        <v>390000</v>
      </c>
    </row>
    <row r="902" spans="2:12" ht="15" customHeight="1" thickBot="1">
      <c r="B902" s="59"/>
      <c r="C902" s="60"/>
      <c r="D902" s="121"/>
      <c r="E902" s="103"/>
      <c r="F902" s="102"/>
      <c r="G902" s="125"/>
      <c r="H902" s="135"/>
      <c r="I902" s="64">
        <f>(G902*H902)</f>
        <v>0</v>
      </c>
      <c r="J902" s="127"/>
      <c r="K902" s="135"/>
      <c r="L902" s="63">
        <f>(J902*K902)</f>
        <v>0</v>
      </c>
    </row>
    <row r="903" spans="2:12" ht="15" customHeight="1" thickBot="1">
      <c r="B903" s="13"/>
      <c r="C903" s="157" t="str">
        <f aca="true" t="shared" si="206" ref="C903:C931">($C824)</f>
        <v>Sub-Total 3: </v>
      </c>
      <c r="D903" s="15"/>
      <c r="E903" s="128">
        <v>193000</v>
      </c>
      <c r="F903" s="15"/>
      <c r="G903" s="22"/>
      <c r="H903" s="22"/>
      <c r="I903" s="67">
        <f>SUM(I900:I902)</f>
        <v>30000</v>
      </c>
      <c r="J903" s="65"/>
      <c r="K903" s="66"/>
      <c r="L903" s="67">
        <f>SUM(L900:L902)</f>
        <v>390000</v>
      </c>
    </row>
    <row r="904" spans="2:12" ht="15" customHeight="1">
      <c r="B904" s="28" t="s">
        <v>8</v>
      </c>
      <c r="C904" s="152" t="str">
        <f t="shared" si="206"/>
        <v>Reservoirs and Elevated Tanks</v>
      </c>
      <c r="D904" s="99"/>
      <c r="E904" s="30"/>
      <c r="F904" s="100"/>
      <c r="G904" s="31"/>
      <c r="H904" s="32"/>
      <c r="I904" s="50"/>
      <c r="J904" s="57"/>
      <c r="K904" s="32"/>
      <c r="L904" s="32"/>
    </row>
    <row r="905" spans="2:12" ht="15" customHeight="1">
      <c r="B905" s="36"/>
      <c r="C905" s="58" t="str">
        <f t="shared" si="206"/>
        <v>Refurbishment of existing Water Tanks</v>
      </c>
      <c r="D905" s="130" t="s">
        <v>118</v>
      </c>
      <c r="E905" s="61"/>
      <c r="F905" s="101" t="s">
        <v>12</v>
      </c>
      <c r="G905" s="124">
        <v>1</v>
      </c>
      <c r="H905" s="139">
        <v>3000</v>
      </c>
      <c r="I905" s="51">
        <f>(G905*H905)</f>
        <v>3000</v>
      </c>
      <c r="J905" s="126"/>
      <c r="K905" s="134"/>
      <c r="L905" s="47">
        <f>(J905*K905)</f>
        <v>0</v>
      </c>
    </row>
    <row r="906" spans="2:12" ht="15" customHeight="1">
      <c r="B906" s="36"/>
      <c r="C906" s="58" t="str">
        <f t="shared" si="206"/>
        <v>Refurbishment of existing Ground Reservoirs</v>
      </c>
      <c r="D906" s="130" t="s">
        <v>114</v>
      </c>
      <c r="E906" s="61"/>
      <c r="F906" s="101" t="s">
        <v>12</v>
      </c>
      <c r="G906" s="124">
        <v>1</v>
      </c>
      <c r="H906" s="139">
        <v>10000</v>
      </c>
      <c r="I906" s="51">
        <f>(G906*H906)</f>
        <v>10000</v>
      </c>
      <c r="J906" s="126"/>
      <c r="K906" s="134"/>
      <c r="L906" s="47">
        <f>(J906*K906)</f>
        <v>0</v>
      </c>
    </row>
    <row r="907" spans="2:12" ht="15" customHeight="1" thickBot="1">
      <c r="B907" s="59"/>
      <c r="C907" s="60" t="str">
        <f t="shared" si="206"/>
        <v>Additional Storage Capacities</v>
      </c>
      <c r="D907" s="121"/>
      <c r="E907" s="103"/>
      <c r="F907" s="102" t="s">
        <v>14</v>
      </c>
      <c r="G907" s="125">
        <v>600</v>
      </c>
      <c r="H907" s="139">
        <f>($H$38)</f>
        <v>250</v>
      </c>
      <c r="I907" s="64">
        <f>(G907*H907)</f>
        <v>150000</v>
      </c>
      <c r="J907" s="127">
        <v>600</v>
      </c>
      <c r="K907" s="135">
        <v>250</v>
      </c>
      <c r="L907" s="63">
        <f>(J907*K907)</f>
        <v>150000</v>
      </c>
    </row>
    <row r="908" spans="2:12" ht="15" customHeight="1" thickBot="1">
      <c r="B908" s="13"/>
      <c r="C908" s="157" t="str">
        <f t="shared" si="206"/>
        <v>Sub-Total 4: </v>
      </c>
      <c r="D908" s="15"/>
      <c r="E908" s="128">
        <v>63000</v>
      </c>
      <c r="F908" s="15"/>
      <c r="G908" s="22"/>
      <c r="H908" s="22"/>
      <c r="I908" s="67">
        <f>SUM(I905:I907)</f>
        <v>163000</v>
      </c>
      <c r="J908" s="65"/>
      <c r="K908" s="66"/>
      <c r="L908" s="67">
        <f>SUM(L905:L907)</f>
        <v>150000</v>
      </c>
    </row>
    <row r="909" spans="2:12" ht="15" customHeight="1">
      <c r="B909" s="28" t="s">
        <v>9</v>
      </c>
      <c r="C909" s="152" t="str">
        <f t="shared" si="206"/>
        <v>Distribution Network</v>
      </c>
      <c r="D909" s="99"/>
      <c r="E909" s="30"/>
      <c r="F909" s="100"/>
      <c r="G909" s="31"/>
      <c r="H909" s="32"/>
      <c r="I909" s="50"/>
      <c r="J909" s="57"/>
      <c r="K909" s="32"/>
      <c r="L909" s="32"/>
    </row>
    <row r="910" spans="2:12" ht="15" customHeight="1">
      <c r="B910" s="36"/>
      <c r="C910" s="58" t="str">
        <f t="shared" si="206"/>
        <v>Replacement of exist. Distribution Lines (DN100-DN200)</v>
      </c>
      <c r="D910" s="130"/>
      <c r="E910" s="61"/>
      <c r="F910" s="101" t="s">
        <v>10</v>
      </c>
      <c r="G910" s="124">
        <v>3700</v>
      </c>
      <c r="H910" s="139">
        <f>($H$41)</f>
        <v>65</v>
      </c>
      <c r="I910" s="51">
        <f aca="true" t="shared" si="207" ref="I910:I915">(G910*H910)</f>
        <v>240500</v>
      </c>
      <c r="J910" s="126"/>
      <c r="K910" s="134"/>
      <c r="L910" s="47">
        <f aca="true" t="shared" si="208" ref="L910:L915">(J910*K910)</f>
        <v>0</v>
      </c>
    </row>
    <row r="911" spans="2:12" ht="15" customHeight="1">
      <c r="B911" s="36"/>
      <c r="C911" s="58" t="str">
        <f t="shared" si="206"/>
        <v>Replacement of exist. Distribution Lines (DN50-DN80)</v>
      </c>
      <c r="D911" s="130"/>
      <c r="E911" s="61"/>
      <c r="F911" s="101" t="s">
        <v>10</v>
      </c>
      <c r="G911" s="124">
        <v>11000</v>
      </c>
      <c r="H911" s="139">
        <f>($H$42)</f>
        <v>25</v>
      </c>
      <c r="I911" s="51">
        <f t="shared" si="207"/>
        <v>275000</v>
      </c>
      <c r="J911" s="126"/>
      <c r="K911" s="134"/>
      <c r="L911" s="47">
        <f t="shared" si="208"/>
        <v>0</v>
      </c>
    </row>
    <row r="912" spans="2:12" ht="15" customHeight="1">
      <c r="B912" s="36"/>
      <c r="C912" s="58" t="str">
        <f t="shared" si="206"/>
        <v>Replacement of exist. Service Lines (DN25-DN40)</v>
      </c>
      <c r="D912" s="130"/>
      <c r="E912" s="61"/>
      <c r="F912" s="101" t="s">
        <v>10</v>
      </c>
      <c r="G912" s="124">
        <v>22300</v>
      </c>
      <c r="H912" s="139">
        <f>($H$43)</f>
        <v>15</v>
      </c>
      <c r="I912" s="51">
        <f t="shared" si="207"/>
        <v>334500</v>
      </c>
      <c r="J912" s="126"/>
      <c r="K912" s="134"/>
      <c r="L912" s="47">
        <f t="shared" si="208"/>
        <v>0</v>
      </c>
    </row>
    <row r="913" spans="2:12" ht="15" customHeight="1">
      <c r="B913" s="36"/>
      <c r="C913" s="58" t="str">
        <f t="shared" si="206"/>
        <v>New Distribution Lines (DN100-DN200)</v>
      </c>
      <c r="D913" s="186"/>
      <c r="E913" s="61"/>
      <c r="F913" s="101" t="s">
        <v>10</v>
      </c>
      <c r="G913" s="124"/>
      <c r="H913" s="139">
        <f>($H$44)</f>
        <v>65</v>
      </c>
      <c r="I913" s="51">
        <f t="shared" si="207"/>
        <v>0</v>
      </c>
      <c r="J913" s="126"/>
      <c r="K913" s="134"/>
      <c r="L913" s="47">
        <f t="shared" si="208"/>
        <v>0</v>
      </c>
    </row>
    <row r="914" spans="2:12" ht="15" customHeight="1">
      <c r="B914" s="59"/>
      <c r="C914" s="58" t="str">
        <f t="shared" si="206"/>
        <v>New Distribution Lines (DN50-DN80)</v>
      </c>
      <c r="D914" s="186"/>
      <c r="E914" s="61"/>
      <c r="F914" s="101" t="s">
        <v>10</v>
      </c>
      <c r="G914" s="124"/>
      <c r="H914" s="139">
        <f>($H$45)</f>
        <v>25</v>
      </c>
      <c r="I914" s="51">
        <f t="shared" si="207"/>
        <v>0</v>
      </c>
      <c r="J914" s="126"/>
      <c r="K914" s="134"/>
      <c r="L914" s="47">
        <f t="shared" si="208"/>
        <v>0</v>
      </c>
    </row>
    <row r="915" spans="2:12" ht="15" customHeight="1" thickBot="1">
      <c r="B915" s="59"/>
      <c r="C915" s="60" t="str">
        <f t="shared" si="206"/>
        <v>New Service Lines (DN25-DN40)</v>
      </c>
      <c r="D915" s="186"/>
      <c r="E915" s="103"/>
      <c r="F915" s="101" t="s">
        <v>10</v>
      </c>
      <c r="G915" s="124"/>
      <c r="H915" s="139">
        <f>($H$46)</f>
        <v>15</v>
      </c>
      <c r="I915" s="51">
        <f t="shared" si="207"/>
        <v>0</v>
      </c>
      <c r="J915" s="126"/>
      <c r="K915" s="134"/>
      <c r="L915" s="47">
        <f t="shared" si="208"/>
        <v>0</v>
      </c>
    </row>
    <row r="916" spans="2:12" ht="15" customHeight="1" thickBot="1">
      <c r="B916" s="13"/>
      <c r="C916" s="157" t="str">
        <f t="shared" si="206"/>
        <v>Sub-Total 5: </v>
      </c>
      <c r="D916" s="15"/>
      <c r="E916" s="128">
        <v>1388000</v>
      </c>
      <c r="F916" s="15"/>
      <c r="G916" s="22"/>
      <c r="H916" s="22"/>
      <c r="I916" s="67">
        <f>SUM(I910:I915)</f>
        <v>850000</v>
      </c>
      <c r="J916" s="65"/>
      <c r="K916" s="66"/>
      <c r="L916" s="67">
        <f>SUM(L910:L915)</f>
        <v>0</v>
      </c>
    </row>
    <row r="917" spans="2:12" ht="15" customHeight="1">
      <c r="B917" s="28" t="s">
        <v>38</v>
      </c>
      <c r="C917" s="152" t="str">
        <f t="shared" si="206"/>
        <v>Metering and Connections</v>
      </c>
      <c r="D917" s="99"/>
      <c r="E917" s="30"/>
      <c r="F917" s="100"/>
      <c r="G917" s="31"/>
      <c r="H917" s="32"/>
      <c r="I917" s="50"/>
      <c r="J917" s="57"/>
      <c r="K917" s="32"/>
      <c r="L917" s="32"/>
    </row>
    <row r="918" spans="2:12" ht="15" customHeight="1">
      <c r="B918" s="36"/>
      <c r="C918" s="58" t="str">
        <f t="shared" si="206"/>
        <v>Purchase of water meters, valves &amp; fittings</v>
      </c>
      <c r="D918" s="130"/>
      <c r="E918" s="61"/>
      <c r="F918" s="101" t="s">
        <v>72</v>
      </c>
      <c r="G918" s="124">
        <v>4700</v>
      </c>
      <c r="H918" s="139">
        <f>($H$49)</f>
        <v>35</v>
      </c>
      <c r="I918" s="51">
        <f>(G918*H918)</f>
        <v>164500</v>
      </c>
      <c r="J918" s="126">
        <v>1700</v>
      </c>
      <c r="K918" s="134">
        <v>35</v>
      </c>
      <c r="L918" s="47">
        <f>(J918*K918)</f>
        <v>59500</v>
      </c>
    </row>
    <row r="919" spans="2:12" ht="15" customHeight="1">
      <c r="B919" s="36"/>
      <c r="C919" s="58" t="str">
        <f t="shared" si="206"/>
        <v>Purchase of bulk WMs, valves &amp; fittings</v>
      </c>
      <c r="D919" s="130"/>
      <c r="E919" s="61"/>
      <c r="F919" s="101" t="s">
        <v>73</v>
      </c>
      <c r="G919" s="124"/>
      <c r="H919" s="139"/>
      <c r="I919" s="51">
        <f>(G919*H919)</f>
        <v>0</v>
      </c>
      <c r="J919" s="126"/>
      <c r="K919" s="134"/>
      <c r="L919" s="47">
        <f>(J919*K919)</f>
        <v>0</v>
      </c>
    </row>
    <row r="920" spans="2:12" ht="15" customHeight="1">
      <c r="B920" s="36"/>
      <c r="C920" s="58" t="str">
        <f t="shared" si="206"/>
        <v>Installation of water meters at exisit. HCs</v>
      </c>
      <c r="D920" s="130"/>
      <c r="E920" s="61"/>
      <c r="F920" s="101" t="s">
        <v>72</v>
      </c>
      <c r="G920" s="124">
        <v>1400</v>
      </c>
      <c r="H920" s="139">
        <f>($H$51)</f>
        <v>15</v>
      </c>
      <c r="I920" s="51">
        <f>(G920*H920)</f>
        <v>21000</v>
      </c>
      <c r="J920" s="126"/>
      <c r="K920" s="134"/>
      <c r="L920" s="47">
        <f>(J920*K920)</f>
        <v>0</v>
      </c>
    </row>
    <row r="921" spans="2:12" ht="15" customHeight="1">
      <c r="B921" s="36"/>
      <c r="C921" s="58" t="str">
        <f t="shared" si="206"/>
        <v>Installation / construction of new HCs</v>
      </c>
      <c r="D921" s="130"/>
      <c r="E921" s="61"/>
      <c r="F921" s="101" t="s">
        <v>72</v>
      </c>
      <c r="G921" s="124">
        <v>3300</v>
      </c>
      <c r="H921" s="139">
        <f>($H$52)</f>
        <v>25</v>
      </c>
      <c r="I921" s="51">
        <f>(G921*H921)</f>
        <v>82500</v>
      </c>
      <c r="J921" s="126">
        <v>1700</v>
      </c>
      <c r="K921" s="134">
        <v>25</v>
      </c>
      <c r="L921" s="47">
        <f>(J921*K921)</f>
        <v>42500</v>
      </c>
    </row>
    <row r="922" spans="2:12" ht="15" customHeight="1" thickBot="1">
      <c r="B922" s="59"/>
      <c r="C922" s="60" t="str">
        <f t="shared" si="206"/>
        <v>Construction of Public Taps (PTs)</v>
      </c>
      <c r="D922" s="131"/>
      <c r="E922" s="103"/>
      <c r="F922" s="102"/>
      <c r="G922" s="62">
        <v>34</v>
      </c>
      <c r="H922" s="139">
        <v>2500</v>
      </c>
      <c r="I922" s="64">
        <f>(G922*H922)</f>
        <v>85000</v>
      </c>
      <c r="J922" s="127">
        <v>87</v>
      </c>
      <c r="K922" s="135">
        <v>2500</v>
      </c>
      <c r="L922" s="63">
        <f>(J922*K922)</f>
        <v>217500</v>
      </c>
    </row>
    <row r="923" spans="2:12" ht="15" customHeight="1" thickBot="1">
      <c r="B923" s="13"/>
      <c r="C923" s="157" t="str">
        <f t="shared" si="206"/>
        <v>Sub-Total 6: </v>
      </c>
      <c r="D923" s="15"/>
      <c r="E923" s="128">
        <v>0</v>
      </c>
      <c r="F923" s="15"/>
      <c r="G923" s="22"/>
      <c r="H923" s="22"/>
      <c r="I923" s="67">
        <f>SUM(I918:I922)</f>
        <v>353000</v>
      </c>
      <c r="J923" s="65"/>
      <c r="K923" s="66"/>
      <c r="L923" s="67">
        <f>SUM(L918:L922)</f>
        <v>319500</v>
      </c>
    </row>
    <row r="924" spans="2:12" ht="15" customHeight="1">
      <c r="B924" s="28" t="s">
        <v>41</v>
      </c>
      <c r="C924" s="159" t="str">
        <f t="shared" si="206"/>
        <v>Miscellaneous</v>
      </c>
      <c r="D924" s="99"/>
      <c r="E924" s="30"/>
      <c r="F924" s="100"/>
      <c r="G924" s="31"/>
      <c r="H924" s="32"/>
      <c r="I924" s="50"/>
      <c r="J924" s="57"/>
      <c r="K924" s="32"/>
      <c r="L924" s="32"/>
    </row>
    <row r="925" spans="2:12" ht="15" customHeight="1">
      <c r="B925" s="36"/>
      <c r="C925" s="58" t="str">
        <f t="shared" si="206"/>
        <v>Office , IT and Communication Equipment </v>
      </c>
      <c r="D925" s="130"/>
      <c r="E925" s="61"/>
      <c r="F925" s="101" t="s">
        <v>12</v>
      </c>
      <c r="G925" s="124">
        <v>1</v>
      </c>
      <c r="H925" s="139">
        <v>30000</v>
      </c>
      <c r="I925" s="51">
        <f>(G925*H925)</f>
        <v>30000</v>
      </c>
      <c r="J925" s="126">
        <v>1</v>
      </c>
      <c r="K925" s="134">
        <v>32000</v>
      </c>
      <c r="L925" s="47">
        <f>(J925*K925)</f>
        <v>32000</v>
      </c>
    </row>
    <row r="926" spans="2:12" ht="15" customHeight="1">
      <c r="B926" s="36"/>
      <c r="C926" s="58" t="str">
        <f t="shared" si="206"/>
        <v>Cars and Pick-ups</v>
      </c>
      <c r="D926" s="130"/>
      <c r="E926" s="61"/>
      <c r="F926" s="101" t="s">
        <v>72</v>
      </c>
      <c r="G926" s="124">
        <v>3</v>
      </c>
      <c r="H926" s="139">
        <f>($H$57)</f>
        <v>20000</v>
      </c>
      <c r="I926" s="51">
        <f>(G926*H926)</f>
        <v>60000</v>
      </c>
      <c r="J926" s="126"/>
      <c r="K926" s="134"/>
      <c r="L926" s="47">
        <f>(J926*K926)</f>
        <v>0</v>
      </c>
    </row>
    <row r="927" spans="2:12" ht="15" customHeight="1">
      <c r="B927" s="36"/>
      <c r="C927" s="58" t="str">
        <f t="shared" si="206"/>
        <v>Motorbikes</v>
      </c>
      <c r="D927" s="130"/>
      <c r="E927" s="61"/>
      <c r="F927" s="101" t="s">
        <v>73</v>
      </c>
      <c r="G927" s="124">
        <v>6</v>
      </c>
      <c r="H927" s="139">
        <f>($H$58)</f>
        <v>4000</v>
      </c>
      <c r="I927" s="51">
        <f>(G927*H927)</f>
        <v>24000</v>
      </c>
      <c r="J927" s="126">
        <v>3</v>
      </c>
      <c r="K927" s="134">
        <v>4000</v>
      </c>
      <c r="L927" s="47">
        <f>(J927*K927)</f>
        <v>12000</v>
      </c>
    </row>
    <row r="928" spans="2:12" ht="15" customHeight="1">
      <c r="B928" s="36"/>
      <c r="C928" s="58" t="str">
        <f t="shared" si="206"/>
        <v>...</v>
      </c>
      <c r="D928" s="130"/>
      <c r="E928" s="61"/>
      <c r="F928" s="101" t="s">
        <v>12</v>
      </c>
      <c r="G928" s="124"/>
      <c r="H928" s="139"/>
      <c r="I928" s="51">
        <f>(G928*H928)</f>
        <v>0</v>
      </c>
      <c r="J928" s="126"/>
      <c r="K928" s="134"/>
      <c r="L928" s="47">
        <f>(J928*K928)</f>
        <v>0</v>
      </c>
    </row>
    <row r="929" spans="2:12" ht="15" customHeight="1" thickBot="1">
      <c r="B929" s="59"/>
      <c r="C929" s="60" t="str">
        <f t="shared" si="206"/>
        <v>...</v>
      </c>
      <c r="D929" s="131"/>
      <c r="E929" s="103"/>
      <c r="F929" s="102"/>
      <c r="G929" s="125"/>
      <c r="H929" s="139"/>
      <c r="I929" s="64">
        <f>(G929*H929)</f>
        <v>0</v>
      </c>
      <c r="J929" s="127"/>
      <c r="K929" s="135"/>
      <c r="L929" s="63">
        <f>(J929*K929)</f>
        <v>0</v>
      </c>
    </row>
    <row r="930" spans="2:12" ht="15" customHeight="1" thickBot="1">
      <c r="B930" s="13"/>
      <c r="C930" s="157" t="str">
        <f t="shared" si="206"/>
        <v>Sub-Total 7: </v>
      </c>
      <c r="D930" s="15"/>
      <c r="E930" s="129">
        <v>0</v>
      </c>
      <c r="F930" s="15"/>
      <c r="G930" s="22"/>
      <c r="H930" s="22"/>
      <c r="I930" s="67">
        <f>SUM(I925:I929)</f>
        <v>114000</v>
      </c>
      <c r="J930" s="65"/>
      <c r="K930" s="66"/>
      <c r="L930" s="67">
        <f>SUM(L925:L929)</f>
        <v>44000</v>
      </c>
    </row>
    <row r="931" spans="2:12" ht="15" customHeight="1" thickBot="1">
      <c r="B931" s="75"/>
      <c r="C931" s="157" t="str">
        <f t="shared" si="206"/>
        <v>Total 1 to 7: </v>
      </c>
      <c r="D931" s="77"/>
      <c r="E931" s="108">
        <f>(E885+E898+E903+E908+E916+E923+E930)</f>
        <v>1644000</v>
      </c>
      <c r="F931" s="77"/>
      <c r="G931" s="78"/>
      <c r="H931" s="78"/>
      <c r="I931" s="79">
        <f>(I885+I898+I903+I908+I916+I923+I930)</f>
        <v>3252000</v>
      </c>
      <c r="J931" s="80"/>
      <c r="K931" s="81"/>
      <c r="L931" s="79">
        <f>(L885+L898+L903+L908+L916+L923+L930)</f>
        <v>2073500</v>
      </c>
    </row>
    <row r="932" spans="2:12" ht="15" customHeight="1">
      <c r="B932" s="28" t="s">
        <v>43</v>
      </c>
      <c r="C932" s="29" t="s">
        <v>124</v>
      </c>
      <c r="D932" s="99"/>
      <c r="E932" s="30"/>
      <c r="F932" s="100"/>
      <c r="G932" s="31"/>
      <c r="H932" s="32"/>
      <c r="I932" s="50"/>
      <c r="J932" s="85"/>
      <c r="K932" s="32"/>
      <c r="L932" s="32"/>
    </row>
    <row r="933" spans="2:12" ht="15" customHeight="1">
      <c r="B933" s="36"/>
      <c r="C933" s="14" t="str">
        <f>($C$64)</f>
        <v>Service Contract Support</v>
      </c>
      <c r="D933" s="132"/>
      <c r="E933" s="109"/>
      <c r="F933" s="107" t="s">
        <v>11</v>
      </c>
      <c r="G933" s="136">
        <f>($G$64)</f>
        <v>10</v>
      </c>
      <c r="H933" s="47"/>
      <c r="I933" s="51">
        <f>(I931*G933)/100</f>
        <v>325200</v>
      </c>
      <c r="J933" s="137">
        <f>($J$64)</f>
        <v>7</v>
      </c>
      <c r="K933" s="82"/>
      <c r="L933" s="47">
        <f>(L931*J933)/100</f>
        <v>145145</v>
      </c>
    </row>
    <row r="934" spans="2:12" ht="15" customHeight="1">
      <c r="B934" s="36"/>
      <c r="C934" s="14" t="str">
        <f>($C$65)</f>
        <v>...</v>
      </c>
      <c r="D934" s="132"/>
      <c r="E934" s="109"/>
      <c r="F934" s="107" t="s">
        <v>11</v>
      </c>
      <c r="G934" s="136">
        <f>($G$65)</f>
        <v>0</v>
      </c>
      <c r="H934" s="139"/>
      <c r="I934" s="51">
        <f>(I931*G934)/100</f>
        <v>0</v>
      </c>
      <c r="J934" s="137">
        <f>($J$65)</f>
        <v>0</v>
      </c>
      <c r="K934" s="82"/>
      <c r="L934" s="47">
        <f>(L931*J934)/100</f>
        <v>0</v>
      </c>
    </row>
    <row r="935" spans="2:12" ht="15" customHeight="1">
      <c r="B935" s="36"/>
      <c r="C935" s="14" t="str">
        <f>($C$66)</f>
        <v>...</v>
      </c>
      <c r="D935" s="132"/>
      <c r="E935" s="109"/>
      <c r="F935" s="107" t="s">
        <v>11</v>
      </c>
      <c r="G935" s="136">
        <f>($G$66)</f>
        <v>0</v>
      </c>
      <c r="H935" s="47"/>
      <c r="I935" s="51">
        <f>(I931*G935)/100</f>
        <v>0</v>
      </c>
      <c r="J935" s="137">
        <f>($J$66)</f>
        <v>0</v>
      </c>
      <c r="K935" s="82"/>
      <c r="L935" s="47">
        <f>(L931*J935)/100</f>
        <v>0</v>
      </c>
    </row>
    <row r="936" spans="2:12" ht="15" customHeight="1" thickBot="1">
      <c r="B936" s="59"/>
      <c r="C936" s="14" t="str">
        <f>($C$67)</f>
        <v>...</v>
      </c>
      <c r="D936" s="132"/>
      <c r="E936" s="109"/>
      <c r="F936" s="107" t="s">
        <v>11</v>
      </c>
      <c r="G936" s="136">
        <f>($G$67)</f>
        <v>0</v>
      </c>
      <c r="H936" s="63"/>
      <c r="I936" s="51">
        <f>(I931*G936)/100</f>
        <v>0</v>
      </c>
      <c r="J936" s="137">
        <f>($J$67)</f>
        <v>0</v>
      </c>
      <c r="K936" s="83"/>
      <c r="L936" s="86">
        <f>(L931*J936)/100</f>
        <v>0</v>
      </c>
    </row>
    <row r="937" spans="2:12" ht="15" customHeight="1" thickBot="1">
      <c r="B937" s="13"/>
      <c r="C937" s="68" t="s">
        <v>44</v>
      </c>
      <c r="D937" s="11"/>
      <c r="E937" s="112"/>
      <c r="F937" s="11"/>
      <c r="G937" s="113">
        <f>SUM(G933:G936)</f>
        <v>10</v>
      </c>
      <c r="H937" s="73"/>
      <c r="I937" s="84">
        <f>SUM(I933:I936)</f>
        <v>325200</v>
      </c>
      <c r="J937" s="74">
        <f>SUM(J933:J936)</f>
        <v>7</v>
      </c>
      <c r="K937" s="74"/>
      <c r="L937" s="67">
        <f>SUM(L933:L936)</f>
        <v>145145</v>
      </c>
    </row>
    <row r="938" spans="2:12" ht="15" customHeight="1" thickBot="1">
      <c r="B938" s="75"/>
      <c r="C938" s="76" t="s">
        <v>64</v>
      </c>
      <c r="D938" s="114"/>
      <c r="E938" s="115"/>
      <c r="F938" s="77"/>
      <c r="G938" s="78"/>
      <c r="H938" s="116"/>
      <c r="I938" s="79">
        <f>(I931+I937)</f>
        <v>3577200</v>
      </c>
      <c r="J938" s="80"/>
      <c r="K938" s="81"/>
      <c r="L938" s="79">
        <f>(L931+L937)</f>
        <v>2218645</v>
      </c>
    </row>
    <row r="939" spans="2:12" ht="15" customHeight="1">
      <c r="B939" s="24" t="s">
        <v>65</v>
      </c>
      <c r="C939" s="25" t="s">
        <v>123</v>
      </c>
      <c r="D939" s="105"/>
      <c r="E939" s="30"/>
      <c r="F939" s="100"/>
      <c r="G939" s="26"/>
      <c r="H939" s="27"/>
      <c r="I939" s="52"/>
      <c r="J939" s="85"/>
      <c r="K939" s="32"/>
      <c r="L939" s="32"/>
    </row>
    <row r="940" spans="2:12" ht="15" customHeight="1">
      <c r="B940" s="8" t="s">
        <v>66</v>
      </c>
      <c r="C940" s="14" t="s">
        <v>109</v>
      </c>
      <c r="D940" s="104"/>
      <c r="E940" s="109"/>
      <c r="F940" s="107" t="s">
        <v>11</v>
      </c>
      <c r="G940" s="136">
        <f>($G$71)</f>
        <v>15</v>
      </c>
      <c r="H940" s="47"/>
      <c r="I940" s="51">
        <f>(I938*G940)/100</f>
        <v>536580</v>
      </c>
      <c r="J940" s="137">
        <f>($J$71)</f>
        <v>15</v>
      </c>
      <c r="K940" s="82"/>
      <c r="L940" s="47">
        <f>(L938*J940)/100</f>
        <v>332796.75</v>
      </c>
    </row>
    <row r="941" spans="2:12" ht="15" customHeight="1">
      <c r="B941" s="8" t="s">
        <v>67</v>
      </c>
      <c r="C941" s="14" t="s">
        <v>107</v>
      </c>
      <c r="D941" s="106"/>
      <c r="E941" s="216"/>
      <c r="F941" s="107" t="s">
        <v>11</v>
      </c>
      <c r="G941" s="162">
        <f>($G$72)</f>
        <v>10</v>
      </c>
      <c r="H941" s="217"/>
      <c r="I941" s="51">
        <f>(I938+I940)*(G941/100)</f>
        <v>411378</v>
      </c>
      <c r="J941" s="165">
        <f>($J$72)</f>
        <v>5</v>
      </c>
      <c r="K941" s="82"/>
      <c r="L941" s="47">
        <f>(L938+L940)*(J941/100)</f>
        <v>127572.08750000001</v>
      </c>
    </row>
    <row r="942" spans="2:12" ht="15" customHeight="1" thickBot="1">
      <c r="B942" s="19" t="s">
        <v>122</v>
      </c>
      <c r="C942" s="58" t="s">
        <v>108</v>
      </c>
      <c r="D942" s="106"/>
      <c r="E942" s="17"/>
      <c r="F942" s="117" t="s">
        <v>11</v>
      </c>
      <c r="G942" s="136">
        <f>($G$73)</f>
        <v>9</v>
      </c>
      <c r="H942" s="63"/>
      <c r="I942" s="51">
        <f>(I938+I940)*(G942/100)</f>
        <v>370240.2</v>
      </c>
      <c r="J942" s="137">
        <f>($J$73)</f>
        <v>7</v>
      </c>
      <c r="K942" s="82"/>
      <c r="L942" s="86">
        <f>(L938+L940)*(J942/100)</f>
        <v>178600.92250000002</v>
      </c>
    </row>
    <row r="943" spans="2:12" ht="15" customHeight="1" thickBot="1">
      <c r="B943" s="13"/>
      <c r="C943" s="151" t="str">
        <f>($C864)</f>
        <v>Sub-Total 9: </v>
      </c>
      <c r="D943" s="118"/>
      <c r="E943" s="111"/>
      <c r="F943" s="15"/>
      <c r="G943" s="22"/>
      <c r="H943" s="119"/>
      <c r="I943" s="67">
        <f>SUM(I940:I942)</f>
        <v>1318198.2</v>
      </c>
      <c r="J943" s="65"/>
      <c r="K943" s="66"/>
      <c r="L943" s="67">
        <f>SUM(L940:L942)</f>
        <v>638969.76</v>
      </c>
    </row>
    <row r="944" spans="2:12" ht="15" customHeight="1">
      <c r="B944" s="87"/>
      <c r="C944" s="58" t="str">
        <f>($C865)</f>
        <v>Grand Total 1 to 9: (EUR)</v>
      </c>
      <c r="D944" s="89"/>
      <c r="E944" s="120"/>
      <c r="F944" s="89"/>
      <c r="G944" s="90"/>
      <c r="H944" s="90"/>
      <c r="I944" s="91">
        <f>(I938+I943)</f>
        <v>4895398.2</v>
      </c>
      <c r="J944" s="92"/>
      <c r="K944" s="93"/>
      <c r="L944" s="91">
        <f>(L938+L943)</f>
        <v>2857614.76</v>
      </c>
    </row>
    <row r="945" spans="2:12" ht="15" customHeight="1" thickBot="1">
      <c r="B945" s="94"/>
      <c r="C945" s="177" t="str">
        <f>($C866)</f>
        <v>Grand Total 1 to 9: (KShs)</v>
      </c>
      <c r="D945" s="96"/>
      <c r="E945" s="110"/>
      <c r="F945" s="96"/>
      <c r="G945" s="97"/>
      <c r="H945" s="97"/>
      <c r="I945" s="174">
        <f>(I944*$J$4)</f>
        <v>401422652.40000004</v>
      </c>
      <c r="J945" s="98"/>
      <c r="K945" s="95"/>
      <c r="L945" s="174">
        <f>(L944*$J$4)</f>
        <v>234324410.32</v>
      </c>
    </row>
    <row r="946" ht="15" customHeight="1" thickTop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</sheetData>
  <printOptions/>
  <pageMargins left="0.75" right="0.75" top="1" bottom="1" header="0.4921259845" footer="0.4921259845"/>
  <pageSetup fitToHeight="1" fitToWidth="1" horizontalDpi="600" verticalDpi="600" orientation="portrait" paperSize="9" scale="56" r:id="rId1"/>
  <headerFooter alignWithMargins="0">
    <oddHeader>&amp;R&amp;8&amp;D</oddHeader>
    <oddFooter>&amp;L&amp;8BCT Technology Enterprises GmbH&amp;C&amp;8&amp;P&amp;R&amp;8&amp;F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BCT Technology Enterprises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Jürgen Bickert</cp:lastModifiedBy>
  <cp:lastPrinted>2003-09-02T09:15:42Z</cp:lastPrinted>
  <dcterms:created xsi:type="dcterms:W3CDTF">2000-03-11T14:08:08Z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